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Sales Data" sheetId="2" state="visible" r:id="rId4"/>
    <sheet name="Answers" sheetId="3" state="visible" r:id="rId5"/>
  </sheets>
  <definedNames>
    <definedName function="false" hidden="true" localSheetId="2" name="_xlnm._FilterDatabase" vbProcedure="false">Answers!$A$7:$N$107</definedName>
    <definedName function="false" hidden="true" localSheetId="1" name="_xlnm._FilterDatabase" vbProcedure="false">'Sales Data'!$A$7:$N$107</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<sst xmlns="http://schemas.openxmlformats.org/spreadsheetml/2006/main" count="1443" uniqueCount="316">
  <si>
    <t xml:space="preserve">Excel Practice — Where Did the Sales Go?</t>
  </si>
  <si>
    <t xml:space="preserve">A free practice file from Unlock Futures. Work through it at your own pace. Nothing here can break — you can always download a fresh copy.</t>
  </si>
  <si>
    <t xml:space="preserve">What you will learn</t>
  </si>
  <si>
    <t xml:space="preserve">SUMIF · SUMIFS · COUNTIF · AutoSum · Absolute references · VLOOKUP · INDEX and MATCH · Filtering · Bar chart · Pie chart · PivotTable</t>
  </si>
  <si>
    <t xml:space="preserve">About 60 to 90 minutes. Works in Microsoft Excel, Google Sheets, LibreOffice Calc or Apple Numbers. Some steps mention buttons that are named slightly differently outside Excel.</t>
  </si>
  <si>
    <t xml:space="preserve">Before you start</t>
  </si>
  <si>
    <t xml:space="preserve">1</t>
  </si>
  <si>
    <t xml:space="preserve">Click the tab at the bottom of the screen named 'Sales Data'. That is where you work.</t>
  </si>
  <si>
    <t xml:space="preserve">2</t>
  </si>
  <si>
    <t xml:space="preserve">The story: you are the assistant manager of a Melbourne fashion and homewares shop with four stores. Rows 8 to 107 hold 100 sales from January to July 2026. The owner wants to know how the shop is going.</t>
  </si>
  <si>
    <t xml:space="preserve">3</t>
  </si>
  <si>
    <t xml:space="preserve">Only type in the YELLOW cells. Everything else is already done for you.</t>
  </si>
  <si>
    <t xml:space="preserve">4</t>
  </si>
  <si>
    <t xml:space="preserve">Row 8 is completed as a worked example. Copy that pattern down.</t>
  </si>
  <si>
    <t xml:space="preserve">5</t>
  </si>
  <si>
    <t xml:space="preserve">Save your own copy now: File &gt; Save As. Then you can always start again from the file you downloaded.</t>
  </si>
  <si>
    <t xml:space="preserve">Task 1 — Get the sheet ready</t>
  </si>
  <si>
    <t xml:space="preserve">6</t>
  </si>
  <si>
    <t xml:space="preserve">Click cell A8, then go to View &gt; Freeze Panes &gt; Freeze Panes. The headings now stay on screen as you scroll.</t>
  </si>
  <si>
    <t xml:space="preserve">7</t>
  </si>
  <si>
    <t xml:space="preserve">Click any cell inside the table, then Data &gt; Filter. Small arrows appear on row 7.</t>
  </si>
  <si>
    <t xml:space="preserve">8</t>
  </si>
  <si>
    <t xml:space="preserve">Click the arrow on 'Store'. Untick everything except Dandenong and click OK — you now see only that store. Tick (Select All) again to bring the rest back.</t>
  </si>
  <si>
    <t xml:space="preserve">Task 2 — Work out the gross sale</t>
  </si>
  <si>
    <t xml:space="preserve">9</t>
  </si>
  <si>
    <t xml:space="preserve">Click cell K8. Type   =H8*I8   and press Enter. That is the price multiplied by how many were sold.</t>
  </si>
  <si>
    <t xml:space="preserve">10</t>
  </si>
  <si>
    <t xml:space="preserve">Click K8 again. Move to the small square at the bottom-right corner of the cell and double-click it. The formula fills all the way down to row 107. This is the single biggest time-saver in Excel.</t>
  </si>
  <si>
    <t xml:space="preserve">Task 3 — Discount, net sale and GST</t>
  </si>
  <si>
    <t xml:space="preserve">11</t>
  </si>
  <si>
    <t xml:space="preserve">Click L8. Type   =K8*J8   . That is the discount in dollars. Fill it down the same way.</t>
  </si>
  <si>
    <t xml:space="preserve">12</t>
  </si>
  <si>
    <t xml:space="preserve">Click M8. Type   =K8-L8   . That is what the customer actually paid. Fill it down.</t>
  </si>
  <si>
    <t xml:space="preserve">13</t>
  </si>
  <si>
    <t xml:space="preserve">Click N8. Type   =M8*$N$4/(1+$N$4)   . Cell N4 holds the tax rate, and the dollar signs lock it in place so it stays pointed at N4 as you copy the formula down. Fill it down.</t>
  </si>
  <si>
    <t xml:space="preserve">14</t>
  </si>
  <si>
    <t xml:space="preserve">Why not just divide by 11? Because that only works in Australia. Australian prices include 10% GST, and 10/110 is the same as dividing by 11 — but the moment the rate changes, that shortcut breaks. Putting the rate in a cell you can see is how spreadsheets are built at work.</t>
  </si>
  <si>
    <t xml:space="preserve">15</t>
  </si>
  <si>
    <t xml:space="preserve">If you are not in Australia, change N4 now: 15% for New Zealand, 20% for the United Kingdom, 9% for Singapore, 5% for Canadian GST. Type 0 if there is no sales tax where you are. Every GST figure in the file updates on its own — which is the whole point.</t>
  </si>
  <si>
    <t xml:space="preserve">16</t>
  </si>
  <si>
    <t xml:space="preserve">Select K8 to N107 and click the $ button on the Home ribbon so all four columns show currency.</t>
  </si>
  <si>
    <t xml:space="preserve">Task 4 — Total the columns</t>
  </si>
  <si>
    <t xml:space="preserve">17</t>
  </si>
  <si>
    <t xml:space="preserve">Press Ctrl and End together. Excel jumps to the bottom corner of your data, at row 107.</t>
  </si>
  <si>
    <t xml:space="preserve">18</t>
  </si>
  <si>
    <t xml:space="preserve">Click K108. Click the Σ AutoSum button on the Home ribbon. Check the range says K8:K107, then press Enter.</t>
  </si>
  <si>
    <t xml:space="preserve">19</t>
  </si>
  <si>
    <t xml:space="preserve">Do the same in L108, M108 and N108. You now have the whole period totalled in one row.</t>
  </si>
  <si>
    <t xml:space="preserve">Task 5 — Fill in the summary</t>
  </si>
  <si>
    <t xml:space="preserve">20</t>
  </si>
  <si>
    <t xml:space="preserve">Scroll down to row 110. The labels are written for you. The yellow cells are yours to fill.</t>
  </si>
  <si>
    <t xml:space="preserve">21</t>
  </si>
  <si>
    <t xml:space="preserve">E112: type   =K108   . Instead of adding the column up again, point at the total you already made.</t>
  </si>
  <si>
    <t xml:space="preserve">22</t>
  </si>
  <si>
    <t xml:space="preserve">E113: type   =L108   . E114: type   =M108   . E115: type   =N108   .</t>
  </si>
  <si>
    <t xml:space="preserve">23</t>
  </si>
  <si>
    <t xml:space="preserve">E116: type   =AVERAGE(M8:M107)   for the average sale.</t>
  </si>
  <si>
    <t xml:space="preserve">24</t>
  </si>
  <si>
    <t xml:space="preserve">E117: type   =MAX(M8:M107)   and E118: type   =MIN(M8:M107)   for the biggest and smallest sales.</t>
  </si>
  <si>
    <t xml:space="preserve">25</t>
  </si>
  <si>
    <t xml:space="preserve">E119: type   =COUNTA(A8:A107)   to count the transactions. COUNTA counts anything, not just numbers.</t>
  </si>
  <si>
    <t xml:space="preserve">26</t>
  </si>
  <si>
    <t xml:space="preserve">E120: type   =SUM(I8:I107)   for the total number of items sold.</t>
  </si>
  <si>
    <t xml:space="preserve">Task 6 — Sales by store (SUMIF and COUNTIF)</t>
  </si>
  <si>
    <t xml:space="preserve">27</t>
  </si>
  <si>
    <t xml:space="preserve">E124: type   =SUMIF($C$8:$C$107,A124,$M$8:$M$107)   . In plain English: look down the Store column, and wherever it says what A124 says, add up the matching net sale.</t>
  </si>
  <si>
    <t xml:space="preserve">28</t>
  </si>
  <si>
    <t xml:space="preserve">The dollar signs lock the ranges in place so they do not shift when you copy the formula. Fill E124 down to E127.</t>
  </si>
  <si>
    <t xml:space="preserve">29</t>
  </si>
  <si>
    <t xml:space="preserve">G124: type   =COUNTIF($C$8:$C$107,A124)   to count how many sales each store made. Fill down to G127.</t>
  </si>
  <si>
    <t xml:space="preserve">30</t>
  </si>
  <si>
    <t xml:space="preserve">E128: use AutoSum to total E124:E127. It should match your answer in E114 exactly. If it does not, something above is wrong — that is what a cross-check is for.</t>
  </si>
  <si>
    <t xml:space="preserve">Task 7 — Sales by category</t>
  </si>
  <si>
    <t xml:space="preserve">31</t>
  </si>
  <si>
    <t xml:space="preserve">E132: type   =SUMIF($D$8:$D$107,A132,$M$8:$M$107)   and fill down to E136.</t>
  </si>
  <si>
    <t xml:space="preserve">32</t>
  </si>
  <si>
    <t xml:space="preserve">E137: AutoSum E132:E136. This should also match E114.</t>
  </si>
  <si>
    <t xml:space="preserve">Task 8 — Answer the owner's questions</t>
  </si>
  <si>
    <t xml:space="preserve">33</t>
  </si>
  <si>
    <t xml:space="preserve">E140: type   =SUMIFS(M8:M107,D8:D107,"Footwear",C8:C107,"Box Hill")   . SUMIFS handles two conditions at once. Note the ranges come first here, unlike SUMIF.</t>
  </si>
  <si>
    <t xml:space="preserve">34</t>
  </si>
  <si>
    <t xml:space="preserve">E141: type   =COUNTIF(M8:M107,"&gt;500")   to count the sales above $500.</t>
  </si>
  <si>
    <t xml:space="preserve">35</t>
  </si>
  <si>
    <t xml:space="preserve">E142: type   =SUMIF(G8:G107,"Afterpay",M8:M107)   for everything paid with Afterpay.</t>
  </si>
  <si>
    <t xml:space="preserve">36</t>
  </si>
  <si>
    <t xml:space="preserve">E143: type   =SUMIF(F8:F107,"Priya Sharma",M8:M107)   for one staff member's sales.</t>
  </si>
  <si>
    <t xml:space="preserve">37</t>
  </si>
  <si>
    <t xml:space="preserve">E144: type   =VLOOKUP("INV-1050",A8:N107,8,FALSE)   . It finds that transaction and reads across to the 8th column, the unit price.</t>
  </si>
  <si>
    <t xml:space="preserve">38</t>
  </si>
  <si>
    <t xml:space="preserve">E145: type   =VLOOKUP("INV-1075",A8:N107,5,FALSE)   for the product sold. Change the 8 to a 5 and you move to a different column.</t>
  </si>
  <si>
    <t xml:space="preserve">39</t>
  </si>
  <si>
    <t xml:space="preserve">E146: type   =INDEX(F8:F107,MATCH("INV-1090",A8:A107,0))   . INDEX and MATCH do the same job as VLOOKUP but can look left as well as right, which is why professionals prefer it.</t>
  </si>
  <si>
    <t xml:space="preserve">Task 9 — Charts</t>
  </si>
  <si>
    <t xml:space="preserve">40</t>
  </si>
  <si>
    <t xml:space="preserve">Select A124 to A127, hold Ctrl and also select E124 to E127. Insert &gt; Column Chart &gt; Clustered Column.</t>
  </si>
  <si>
    <t xml:space="preserve">41</t>
  </si>
  <si>
    <t xml:space="preserve">Rename the chart title to 'Net Sales by Store' and drag it into the empty space to the right.</t>
  </si>
  <si>
    <t xml:space="preserve">42</t>
  </si>
  <si>
    <t xml:space="preserve">Now select A132 to A136, hold Ctrl and select E132 to E136. Insert &gt; Pie Chart &gt; the first 2-D option.</t>
  </si>
  <si>
    <t xml:space="preserve">43</t>
  </si>
  <si>
    <t xml:space="preserve">Rename it 'Share of Sales by Category'. Right-click the pie, choose Add Data Labels, then show percentages.</t>
  </si>
  <si>
    <t xml:space="preserve">Task 10 — PivotTable</t>
  </si>
  <si>
    <t xml:space="preserve">44</t>
  </si>
  <si>
    <t xml:space="preserve">Click any cell in the table. Insert &gt; PivotTable &gt; New Worksheet.</t>
  </si>
  <si>
    <t xml:space="preserve">45</t>
  </si>
  <si>
    <t xml:space="preserve">Drag Store into Rows and Net Sale into Values. Compare it to your SUMIF answers — they should agree.</t>
  </si>
  <si>
    <t xml:space="preserve">46</t>
  </si>
  <si>
    <t xml:space="preserve">Drag Category underneath Store to see the split inside each store, then drag Payment Method into Filters and compare EFTPOS against Afterpay.</t>
  </si>
  <si>
    <t xml:space="preserve">47</t>
  </si>
  <si>
    <t xml:space="preserve">A PivotTable does in thirty seconds what the SUMIF formulas did in twenty minutes. Learning both is the point: the formulas teach you what the PivotTable is actually doing.</t>
  </si>
  <si>
    <t xml:space="preserve">Task 11 — Check your work</t>
  </si>
  <si>
    <t xml:space="preserve">48</t>
  </si>
  <si>
    <t xml:space="preserve">Open the 'Answers' tab and compare. Every formula is visible — click any cell and look at the formula bar.</t>
  </si>
  <si>
    <t xml:space="preserve">49</t>
  </si>
  <si>
    <t xml:space="preserve">Save your file: File &gt; Save As, with a name you will recognise.</t>
  </si>
  <si>
    <t xml:space="preserve">Now tell the owner something</t>
  </si>
  <si>
    <t xml:space="preserve">50</t>
  </si>
  <si>
    <t xml:space="preserve">Look at your two summary tables and write three or four sentences: which store performed best, which category sold most, and one thing you would suggest the owner do next.</t>
  </si>
  <si>
    <t xml:space="preserve">51</t>
  </si>
  <si>
    <t xml:space="preserve">This is the part that matters. Anyone can total a column. Being able to say what the numbers mean is the skill that gets noticed at work.</t>
  </si>
  <si>
    <t xml:space="preserve">Important</t>
  </si>
  <si>
    <t xml:space="preserve">This file is general educational content about using spreadsheets. It is not personal financial advice and does not take into account your individual circumstances, goals or needs. The shop, the staff and every figure in this workbook are invented for teaching purposes and do not represent a real business.</t>
  </si>
  <si>
    <t xml:space="preserve">For personal and educational use. Not for resale or redistribution.</t>
  </si>
  <si>
    <t xml:space="preserve">Steady hands, Mandeep</t>
  </si>
  <si>
    <t xml:space="preserve">Unlock Futures  ·  unlockfutures.com.au</t>
  </si>
  <si>
    <t xml:space="preserve">Where Did the Sales Go? — Sales Data</t>
  </si>
  <si>
    <t xml:space="preserve">100 sales across four stores, January to July 2026. Complete the yellow cells — the 'Start Here' tab tells you exactly what to type.</t>
  </si>
  <si>
    <t xml:space="preserve">Yellow cells = you complete these.</t>
  </si>
  <si>
    <t xml:space="preserve">Tax rate in price:</t>
  </si>
  <si>
    <t xml:space="preserve">Row 8 is a worked example — copy the pattern down.</t>
  </si>
  <si>
    <t xml:space="preserve">Not in Australia? Change the tax rate in cell N4 and every GST figure updates. New Zealand 15%, United Kingdom 20%, Singapore 9%, Canada GST 5%. No sales tax where you are: type 0.</t>
  </si>
  <si>
    <t xml:space="preserve">Transaction ID</t>
  </si>
  <si>
    <t xml:space="preserve">Date</t>
  </si>
  <si>
    <t xml:space="preserve">Store</t>
  </si>
  <si>
    <t xml:space="preserve">Category</t>
  </si>
  <si>
    <t xml:space="preserve">Product</t>
  </si>
  <si>
    <t xml:space="preserve">Sales Rep</t>
  </si>
  <si>
    <t xml:space="preserve">Payment Method</t>
  </si>
  <si>
    <t xml:space="preserve">Unit Price</t>
  </si>
  <si>
    <t xml:space="preserve">Quantity</t>
  </si>
  <si>
    <t xml:space="preserve">Discount %</t>
  </si>
  <si>
    <t xml:space="preserve">Gross Sale</t>
  </si>
  <si>
    <t xml:space="preserve">Discount Amount</t>
  </si>
  <si>
    <t xml:space="preserve">Net Sale</t>
  </si>
  <si>
    <t xml:space="preserve">GST / VAT in Price</t>
  </si>
  <si>
    <t xml:space="preserve">INV-1001</t>
  </si>
  <si>
    <t xml:space="preserve">Box Hill</t>
  </si>
  <si>
    <t xml:space="preserve">Homewares</t>
  </si>
  <si>
    <t xml:space="preserve">Scented Candle</t>
  </si>
  <si>
    <t xml:space="preserve">Tom Baker</t>
  </si>
  <si>
    <t xml:space="preserve">Credit Card</t>
  </si>
  <si>
    <t xml:space="preserve">INV-1002</t>
  </si>
  <si>
    <t xml:space="preserve">Werribee</t>
  </si>
  <si>
    <t xml:space="preserve">Accessories</t>
  </si>
  <si>
    <t xml:space="preserve">Tote Bag</t>
  </si>
  <si>
    <t xml:space="preserve">Mei Chen</t>
  </si>
  <si>
    <t xml:space="preserve">EFTPOS</t>
  </si>
  <si>
    <t xml:space="preserve">INV-1003</t>
  </si>
  <si>
    <t xml:space="preserve">Endeavour Hills</t>
  </si>
  <si>
    <t xml:space="preserve">Sunglasses</t>
  </si>
  <si>
    <t xml:space="preserve">INV-1004</t>
  </si>
  <si>
    <t xml:space="preserve">Dandenong</t>
  </si>
  <si>
    <t xml:space="preserve">Daniel O'Brien</t>
  </si>
  <si>
    <t xml:space="preserve">INV-1005</t>
  </si>
  <si>
    <t xml:space="preserve">Footwear</t>
  </si>
  <si>
    <t xml:space="preserve">Canvas Sneakers</t>
  </si>
  <si>
    <t xml:space="preserve">INV-1006</t>
  </si>
  <si>
    <t xml:space="preserve">INV-1007</t>
  </si>
  <si>
    <t xml:space="preserve">Womenswear</t>
  </si>
  <si>
    <t xml:space="preserve">Linen Shirt</t>
  </si>
  <si>
    <t xml:space="preserve">Jordan Lee</t>
  </si>
  <si>
    <t xml:space="preserve">INV-1008</t>
  </si>
  <si>
    <t xml:space="preserve">Cushion Cover</t>
  </si>
  <si>
    <t xml:space="preserve">INV-1009</t>
  </si>
  <si>
    <t xml:space="preserve">Aisha Ahmed</t>
  </si>
  <si>
    <t xml:space="preserve">Afterpay</t>
  </si>
  <si>
    <t xml:space="preserve">INV-1010</t>
  </si>
  <si>
    <t xml:space="preserve">Denim Jacket</t>
  </si>
  <si>
    <t xml:space="preserve">Priya Sharma</t>
  </si>
  <si>
    <t xml:space="preserve">INV-1011</t>
  </si>
  <si>
    <t xml:space="preserve">Tailored Trousers</t>
  </si>
  <si>
    <t xml:space="preserve">INV-1012</t>
  </si>
  <si>
    <t xml:space="preserve">Menswear</t>
  </si>
  <si>
    <t xml:space="preserve">Puffer Vest</t>
  </si>
  <si>
    <t xml:space="preserve">INV-1013</t>
  </si>
  <si>
    <t xml:space="preserve">Ballet Flats</t>
  </si>
  <si>
    <t xml:space="preserve">INV-1014</t>
  </si>
  <si>
    <t xml:space="preserve">Running Shoes</t>
  </si>
  <si>
    <t xml:space="preserve">INV-1015</t>
  </si>
  <si>
    <t xml:space="preserve">Chino Pants</t>
  </si>
  <si>
    <t xml:space="preserve">INV-1016</t>
  </si>
  <si>
    <t xml:space="preserve">Wool Blazer</t>
  </si>
  <si>
    <t xml:space="preserve">INV-1017</t>
  </si>
  <si>
    <t xml:space="preserve">INV-1018</t>
  </si>
  <si>
    <t xml:space="preserve">INV-1019</t>
  </si>
  <si>
    <t xml:space="preserve">INV-1020</t>
  </si>
  <si>
    <t xml:space="preserve">Leather Belt</t>
  </si>
  <si>
    <t xml:space="preserve">INV-1021</t>
  </si>
  <si>
    <t xml:space="preserve">Oxford Shirt</t>
  </si>
  <si>
    <t xml:space="preserve">INV-1022</t>
  </si>
  <si>
    <t xml:space="preserve">INV-1023</t>
  </si>
  <si>
    <t xml:space="preserve">INV-1024</t>
  </si>
  <si>
    <t xml:space="preserve">Knit Cardigan</t>
  </si>
  <si>
    <t xml:space="preserve">INV-1025</t>
  </si>
  <si>
    <t xml:space="preserve">Leather Boots</t>
  </si>
  <si>
    <t xml:space="preserve">Cash</t>
  </si>
  <si>
    <t xml:space="preserve">INV-1026</t>
  </si>
  <si>
    <t xml:space="preserve">INV-1027</t>
  </si>
  <si>
    <t xml:space="preserve">Leather Sandals</t>
  </si>
  <si>
    <t xml:space="preserve">INV-1028</t>
  </si>
  <si>
    <t xml:space="preserve">INV-1029</t>
  </si>
  <si>
    <t xml:space="preserve">INV-1030</t>
  </si>
  <si>
    <t xml:space="preserve">INV-1031</t>
  </si>
  <si>
    <t xml:space="preserve">Polo Top</t>
  </si>
  <si>
    <t xml:space="preserve">INV-1032</t>
  </si>
  <si>
    <t xml:space="preserve">Ceramic Vase</t>
  </si>
  <si>
    <t xml:space="preserve">INV-1033</t>
  </si>
  <si>
    <t xml:space="preserve">INV-1034</t>
  </si>
  <si>
    <t xml:space="preserve">INV-1035</t>
  </si>
  <si>
    <t xml:space="preserve">INV-1036</t>
  </si>
  <si>
    <t xml:space="preserve">INV-1037</t>
  </si>
  <si>
    <t xml:space="preserve">INV-1038</t>
  </si>
  <si>
    <t xml:space="preserve">INV-1039</t>
  </si>
  <si>
    <t xml:space="preserve">INV-1040</t>
  </si>
  <si>
    <t xml:space="preserve">INV-1041</t>
  </si>
  <si>
    <t xml:space="preserve">INV-1042</t>
  </si>
  <si>
    <t xml:space="preserve">INV-1043</t>
  </si>
  <si>
    <t xml:space="preserve">INV-1044</t>
  </si>
  <si>
    <t xml:space="preserve">INV-1045</t>
  </si>
  <si>
    <t xml:space="preserve">INV-1046</t>
  </si>
  <si>
    <t xml:space="preserve">Silver Bracelet</t>
  </si>
  <si>
    <t xml:space="preserve">INV-1047</t>
  </si>
  <si>
    <t xml:space="preserve">INV-1048</t>
  </si>
  <si>
    <t xml:space="preserve">INV-1049</t>
  </si>
  <si>
    <t xml:space="preserve">INV-1050</t>
  </si>
  <si>
    <t xml:space="preserve">Wool Scarf</t>
  </si>
  <si>
    <t xml:space="preserve">INV-1051</t>
  </si>
  <si>
    <t xml:space="preserve">Cotton Throw</t>
  </si>
  <si>
    <t xml:space="preserve">INV-1052</t>
  </si>
  <si>
    <t xml:space="preserve">INV-1053</t>
  </si>
  <si>
    <t xml:space="preserve">INV-1054</t>
  </si>
  <si>
    <t xml:space="preserve">INV-1055</t>
  </si>
  <si>
    <t xml:space="preserve">INV-1056</t>
  </si>
  <si>
    <t xml:space="preserve">INV-1057</t>
  </si>
  <si>
    <t xml:space="preserve">INV-1058</t>
  </si>
  <si>
    <t xml:space="preserve">INV-1059</t>
  </si>
  <si>
    <t xml:space="preserve">INV-1060</t>
  </si>
  <si>
    <t xml:space="preserve">INV-1061</t>
  </si>
  <si>
    <t xml:space="preserve">INV-1062</t>
  </si>
  <si>
    <t xml:space="preserve">INV-1063</t>
  </si>
  <si>
    <t xml:space="preserve">INV-1064</t>
  </si>
  <si>
    <t xml:space="preserve">INV-1065</t>
  </si>
  <si>
    <t xml:space="preserve">Serving Board</t>
  </si>
  <si>
    <t xml:space="preserve">INV-1066</t>
  </si>
  <si>
    <t xml:space="preserve">INV-1067</t>
  </si>
  <si>
    <t xml:space="preserve">INV-1068</t>
  </si>
  <si>
    <t xml:space="preserve">INV-1069</t>
  </si>
  <si>
    <t xml:space="preserve">INV-1070</t>
  </si>
  <si>
    <t xml:space="preserve">INV-1071</t>
  </si>
  <si>
    <t xml:space="preserve">INV-1072</t>
  </si>
  <si>
    <t xml:space="preserve">INV-1073</t>
  </si>
  <si>
    <t xml:space="preserve">INV-1074</t>
  </si>
  <si>
    <t xml:space="preserve">INV-1075</t>
  </si>
  <si>
    <t xml:space="preserve">INV-1076</t>
  </si>
  <si>
    <t xml:space="preserve">INV-1077</t>
  </si>
  <si>
    <t xml:space="preserve">INV-1078</t>
  </si>
  <si>
    <t xml:space="preserve">INV-1079</t>
  </si>
  <si>
    <t xml:space="preserve">INV-1080</t>
  </si>
  <si>
    <t xml:space="preserve">INV-1081</t>
  </si>
  <si>
    <t xml:space="preserve">INV-1082</t>
  </si>
  <si>
    <t xml:space="preserve">INV-1083</t>
  </si>
  <si>
    <t xml:space="preserve">INV-1084</t>
  </si>
  <si>
    <t xml:space="preserve">INV-1085</t>
  </si>
  <si>
    <t xml:space="preserve">INV-1086</t>
  </si>
  <si>
    <t xml:space="preserve">Wrap Dress</t>
  </si>
  <si>
    <t xml:space="preserve">INV-1087</t>
  </si>
  <si>
    <t xml:space="preserve">INV-1088</t>
  </si>
  <si>
    <t xml:space="preserve">INV-1089</t>
  </si>
  <si>
    <t xml:space="preserve">INV-1090</t>
  </si>
  <si>
    <t xml:space="preserve">INV-1091</t>
  </si>
  <si>
    <t xml:space="preserve">INV-1092</t>
  </si>
  <si>
    <t xml:space="preserve">INV-1093</t>
  </si>
  <si>
    <t xml:space="preserve">INV-1094</t>
  </si>
  <si>
    <t xml:space="preserve">INV-1095</t>
  </si>
  <si>
    <t xml:space="preserve">INV-1096</t>
  </si>
  <si>
    <t xml:space="preserve">INV-1097</t>
  </si>
  <si>
    <t xml:space="preserve">INV-1098</t>
  </si>
  <si>
    <t xml:space="preserve">INV-1099</t>
  </si>
  <si>
    <t xml:space="preserve">INV-1100</t>
  </si>
  <si>
    <t xml:space="preserve">TOTAL</t>
  </si>
  <si>
    <t xml:space="preserve">My summary — the whole period</t>
  </si>
  <si>
    <t xml:space="preserve">These four come straight from the totals row you built in Task 4.</t>
  </si>
  <si>
    <t xml:space="preserve">Total gross sales (before discounts)</t>
  </si>
  <si>
    <t xml:space="preserve">Total discounts given</t>
  </si>
  <si>
    <t xml:space="preserve">Total net sales (what customers actually paid)</t>
  </si>
  <si>
    <t xml:space="preserve">Total GST / VAT collected</t>
  </si>
  <si>
    <t xml:space="preserve">Average net sale per transaction</t>
  </si>
  <si>
    <t xml:space="preserve">Largest single net sale</t>
  </si>
  <si>
    <t xml:space="preserve">Smallest single net sale</t>
  </si>
  <si>
    <t xml:space="preserve">Number of transactions</t>
  </si>
  <si>
    <t xml:space="preserve">Total items sold</t>
  </si>
  <si>
    <t xml:space="preserve">Net sales by store</t>
  </si>
  <si>
    <t xml:space="preserve">Net sales</t>
  </si>
  <si>
    <t xml:space="preserve">Transactions</t>
  </si>
  <si>
    <t xml:space="preserve">TOTAL — should match your net sales above</t>
  </si>
  <si>
    <t xml:space="preserve">Net sales by category</t>
  </si>
  <si>
    <t xml:space="preserve">Questions the owner asked</t>
  </si>
  <si>
    <t xml:space="preserve">Net sales of Footwear at the Box Hill store</t>
  </si>
  <si>
    <t xml:space="preserve">How many sales were above $500?</t>
  </si>
  <si>
    <t xml:space="preserve">Net sales paid for with Afterpay</t>
  </si>
  <si>
    <t xml:space="preserve">Net sales made by Priya Sharma</t>
  </si>
  <si>
    <t xml:space="preserve">Unit price on transaction INV-1050</t>
  </si>
  <si>
    <t xml:space="preserve">Product sold on transaction INV-1075</t>
  </si>
  <si>
    <t xml:space="preserve">Sales rep on transaction INV-1090</t>
  </si>
  <si>
    <t xml:space="preserve">Where Did the Sales Go? — ANSWERS</t>
  </si>
  <si>
    <t xml:space="preserve">Completed version. Click any cell to see its formula in the formula bar.</t>
  </si>
</sst>
</file>

<file path=xl/styles.xml><?xml version="1.0" encoding="utf-8"?>
<styleSheet xmlns="http://schemas.openxmlformats.org/spreadsheetml/2006/main">
  <numFmts count="5">
    <numFmt numFmtId="164" formatCode="General"/>
    <numFmt numFmtId="165" formatCode="0%"/>
    <numFmt numFmtId="166" formatCode="dd/mm/yyyy"/>
    <numFmt numFmtId="167" formatCode="\$#,##0.00;&quot;($&quot;#,##0.00\)"/>
    <numFmt numFmtId="168" formatCode="#,##0"/>
  </numFmts>
  <fonts count="16">
    <font>
      <sz val="11"/>
      <color theme="1"/>
      <name val="Calibri"/>
      <family val="2"/>
      <charset val="1"/>
    </font>
    <font>
      <sz val="10"/>
      <name val="Arial"/>
      <family val="0"/>
    </font>
    <font>
      <sz val="10"/>
      <name val="Arial"/>
      <family val="0"/>
    </font>
    <font>
      <sz val="10"/>
      <name val="Arial"/>
      <family val="0"/>
    </font>
    <font>
      <b val="true"/>
      <sz val="16"/>
      <color rgb="FFFFFFFF"/>
      <name val="Arial"/>
      <family val="0"/>
      <charset val="1"/>
    </font>
    <font>
      <sz val="10"/>
      <color rgb="FF444444"/>
      <name val="Arial"/>
      <family val="0"/>
      <charset val="1"/>
    </font>
    <font>
      <b val="true"/>
      <sz val="12"/>
      <color rgb="FF1F6F6B"/>
      <name val="Arial"/>
      <family val="0"/>
      <charset val="1"/>
    </font>
    <font>
      <sz val="11"/>
      <name val="Arial"/>
      <family val="0"/>
      <charset val="1"/>
    </font>
    <font>
      <b val="true"/>
      <sz val="11"/>
      <color rgb="FF5B2C4E"/>
      <name val="Arial"/>
      <family val="0"/>
      <charset val="1"/>
    </font>
    <font>
      <sz val="10"/>
      <color rgb="FF7A5C00"/>
      <name val="Arial"/>
      <family val="0"/>
      <charset val="1"/>
    </font>
    <font>
      <b val="true"/>
      <sz val="11"/>
      <name val="Arial"/>
      <family val="0"/>
      <charset val="1"/>
    </font>
    <font>
      <sz val="11"/>
      <color rgb="FF0000FF"/>
      <name val="Arial"/>
      <family val="0"/>
      <charset val="1"/>
    </font>
    <font>
      <b val="true"/>
      <sz val="11"/>
      <color rgb="FFFFFFFF"/>
      <name val="Arial"/>
      <family val="0"/>
      <charset val="1"/>
    </font>
    <font>
      <b val="true"/>
      <sz val="18"/>
      <color rgb="FF000000"/>
      <name val="Calibri"/>
      <family val="2"/>
    </font>
    <font>
      <sz val="10"/>
      <color rgb="FF000000"/>
      <name val="Calibri"/>
      <family val="2"/>
    </font>
    <font>
      <b val="true"/>
      <sz val="10"/>
      <color rgb="FF000000"/>
      <name val="Calibri"/>
      <family val="2"/>
    </font>
  </fonts>
  <fills count="7">
    <fill>
      <patternFill patternType="none"/>
    </fill>
    <fill>
      <patternFill patternType="gray125"/>
    </fill>
    <fill>
      <patternFill patternType="solid">
        <fgColor rgb="FF5B2C4E"/>
        <bgColor rgb="FF444444"/>
      </patternFill>
    </fill>
    <fill>
      <patternFill patternType="solid">
        <fgColor rgb="FFEFEFEF"/>
        <bgColor rgb="FFFFFFFF"/>
      </patternFill>
    </fill>
    <fill>
      <patternFill patternType="solid">
        <fgColor rgb="FFC9992E"/>
        <bgColor rgb="FF9BBB59"/>
      </patternFill>
    </fill>
    <fill>
      <patternFill patternType="solid">
        <fgColor rgb="FFFFF2B2"/>
        <bgColor rgb="FFEFEFEF"/>
      </patternFill>
    </fill>
    <fill>
      <patternFill patternType="solid">
        <fgColor rgb="FF1F6F6B"/>
        <bgColor rgb="FF008080"/>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3" borderId="0" xfId="0" applyFont="tru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right"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right" vertical="bottom" textRotation="0" wrapText="false" indent="0" shrinkToFit="false"/>
      <protection locked="true" hidden="false"/>
    </xf>
    <xf numFmtId="165" fontId="11" fillId="3" borderId="0" xfId="0" applyFont="true" applyBorder="false" applyAlignment="false" applyProtection="false">
      <alignment horizontal="general" vertical="bottom" textRotation="0" wrapText="false" indent="0" shrinkToFit="false"/>
      <protection locked="true" hidden="false"/>
    </xf>
    <xf numFmtId="164" fontId="12" fillId="4" borderId="0" xfId="0" applyFont="true" applyBorder="false" applyAlignment="true" applyProtection="false">
      <alignment horizontal="center" vertical="center"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7" fontId="11" fillId="0" borderId="0" xfId="0" applyFont="true" applyBorder="false" applyAlignment="false" applyProtection="false">
      <alignment horizontal="general" vertical="bottom" textRotation="0" wrapText="false" indent="0" shrinkToFit="false"/>
      <protection locked="true" hidden="false"/>
    </xf>
    <xf numFmtId="168" fontId="11" fillId="0" borderId="0" xfId="0" applyFont="true" applyBorder="false" applyAlignment="false" applyProtection="false">
      <alignment horizontal="general" vertical="bottom" textRotation="0" wrapText="false" indent="0" shrinkToFit="false"/>
      <protection locked="true" hidden="false"/>
    </xf>
    <xf numFmtId="165" fontId="11" fillId="0" borderId="0" xfId="0" applyFont="true" applyBorder="false" applyAlignment="false" applyProtection="false">
      <alignment horizontal="general" vertical="bottom" textRotation="0" wrapText="false" indent="0" shrinkToFit="false"/>
      <protection locked="true" hidden="false"/>
    </xf>
    <xf numFmtId="167" fontId="7" fillId="3" borderId="0" xfId="0" applyFont="true" applyBorder="false" applyAlignment="false" applyProtection="false">
      <alignment horizontal="general" vertical="bottom" textRotation="0" wrapText="false" indent="0" shrinkToFit="false"/>
      <protection locked="true" hidden="false"/>
    </xf>
    <xf numFmtId="167" fontId="7" fillId="5" borderId="0" xfId="0" applyFont="true" applyBorder="false" applyAlignment="false" applyProtection="false">
      <alignment horizontal="general" vertical="bottom" textRotation="0" wrapText="false" indent="0" shrinkToFit="false"/>
      <protection locked="true" hidden="false"/>
    </xf>
    <xf numFmtId="164" fontId="12" fillId="2" borderId="0" xfId="0" applyFont="true" applyBorder="false" applyAlignment="false" applyProtection="false">
      <alignment horizontal="general" vertical="bottom" textRotation="0" wrapText="false" indent="0" shrinkToFit="false"/>
      <protection locked="true" hidden="false"/>
    </xf>
    <xf numFmtId="167" fontId="10" fillId="5" borderId="0" xfId="0" applyFont="true" applyBorder="false" applyAlignment="false" applyProtection="false">
      <alignment horizontal="general" vertical="bottom" textRotation="0" wrapText="false" indent="0" shrinkToFit="false"/>
      <protection locked="true" hidden="false"/>
    </xf>
    <xf numFmtId="168" fontId="10" fillId="5"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0" fillId="5" borderId="0" xfId="0" applyFont="true" applyBorder="false" applyAlignment="false" applyProtection="false">
      <alignment horizontal="general" vertical="bottom" textRotation="0" wrapText="false" indent="0" shrinkToFit="false"/>
      <protection locked="true" hidden="false"/>
    </xf>
    <xf numFmtId="164" fontId="4" fillId="6" borderId="0" xfId="0" applyFont="true" applyBorder="false" applyAlignment="false" applyProtection="false">
      <alignment horizontal="general" vertical="bottom" textRotation="0" wrapText="false" indent="0" shrinkToFit="false"/>
      <protection locked="true" hidden="false"/>
    </xf>
    <xf numFmtId="164" fontId="0" fillId="6" borderId="0" xfId="0" applyFont="false" applyBorder="false" applyAlignment="false" applyProtection="false">
      <alignment horizontal="general" vertical="bottom" textRotation="0" wrapText="false" indent="0" shrinkToFit="false"/>
      <protection locked="true" hidden="false"/>
    </xf>
    <xf numFmtId="167" fontId="10" fillId="3" borderId="0" xfId="0" applyFont="true" applyBorder="false" applyAlignment="false" applyProtection="false">
      <alignment horizontal="general" vertical="bottom" textRotation="0" wrapText="false" indent="0" shrinkToFit="false"/>
      <protection locked="true" hidden="false"/>
    </xf>
    <xf numFmtId="168" fontId="10" fillId="3" borderId="0" xfId="0" applyFont="true" applyBorder="false" applyAlignment="false" applyProtection="false">
      <alignment horizontal="general" vertical="bottom" textRotation="0" wrapText="false" indent="0" shrinkToFit="false"/>
      <protection locked="true" hidden="false"/>
    </xf>
    <xf numFmtId="164" fontId="10" fillId="3"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6">
    <dxf>
      <fill>
        <patternFill patternType="solid">
          <fgColor rgb="FFC9992E"/>
          <bgColor rgb="FF000000"/>
        </patternFill>
      </fill>
    </dxf>
    <dxf>
      <fill>
        <patternFill patternType="solid">
          <bgColor rgb="FF000000"/>
        </patternFill>
      </fill>
    </dxf>
    <dxf>
      <fill>
        <patternFill patternType="solid">
          <fgColor rgb="FFFFFFFF"/>
          <bgColor rgb="FF000000"/>
        </patternFill>
      </fill>
    </dxf>
    <dxf>
      <fill>
        <patternFill patternType="solid">
          <fgColor rgb="FF0000FF"/>
          <bgColor rgb="FF000000"/>
        </patternFill>
      </fill>
    </dxf>
    <dxf>
      <fill>
        <patternFill patternType="solid">
          <fgColor rgb="FFEFEFEF"/>
          <bgColor rgb="FF000000"/>
        </patternFill>
      </fill>
    </dxf>
    <dxf>
      <fill>
        <patternFill patternType="solid">
          <fgColor rgb="FFFFF2B2"/>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7A5C00"/>
      <rgbColor rgb="FF800080"/>
      <rgbColor rgb="FF1F6F6B"/>
      <rgbColor rgb="FFC0C0C0"/>
      <rgbColor rgb="FF878787"/>
      <rgbColor rgb="FF9999FF"/>
      <rgbColor rgb="FFC0504D"/>
      <rgbColor rgb="FFEFEFEF"/>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2B2"/>
      <rgbColor rgb="FF99CCFF"/>
      <rgbColor rgb="FFFF99CC"/>
      <rgbColor rgb="FFCC99FF"/>
      <rgbColor rgb="FFFFCC99"/>
      <rgbColor rgb="FF4F81BD"/>
      <rgbColor rgb="FF4BACC6"/>
      <rgbColor rgb="FF9BBB59"/>
      <rgbColor rgb="FFFFCC00"/>
      <rgbColor rgb="FFC9992E"/>
      <rgbColor rgb="FFFF6600"/>
      <rgbColor rgb="FF8064A2"/>
      <rgbColor rgb="FF969696"/>
      <rgbColor rgb="FF003366"/>
      <rgbColor rgb="FF339966"/>
      <rgbColor rgb="FF003300"/>
      <rgbColor rgb="FF333300"/>
      <rgbColor rgb="FF993300"/>
      <rgbColor rgb="FF993366"/>
      <rgbColor rgb="FF5B2C4E"/>
      <rgbColor rgb="FF444444"/>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Net Sales by Store</a:t>
            </a:r>
          </a:p>
        </c:rich>
      </c:tx>
      <c:overlay val="0"/>
      <c:spPr>
        <a:noFill/>
        <a:ln w="0">
          <a:noFill/>
        </a:ln>
      </c:spPr>
    </c:title>
    <c:autoTitleDeleted val="0"/>
    <c:plotArea>
      <c:barChart>
        <c:barDir val="col"/>
        <c:grouping val="clustered"/>
        <c:varyColors val="0"/>
        <c:ser>
          <c:idx val="0"/>
          <c:order val="0"/>
          <c:spPr>
            <a:solidFill>
              <a:srgbClr val="4f81b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Answers!$A$124:$A$127</c:f>
              <c:strCache>
                <c:ptCount val="4"/>
                <c:pt idx="0">
                  <c:v>Endeavour Hills</c:v>
                </c:pt>
                <c:pt idx="1">
                  <c:v>Dandenong</c:v>
                </c:pt>
                <c:pt idx="2">
                  <c:v>Box Hill</c:v>
                </c:pt>
                <c:pt idx="3">
                  <c:v>Werribee</c:v>
                </c:pt>
              </c:strCache>
            </c:strRef>
          </c:cat>
          <c:val>
            <c:numRef>
              <c:f>Answers!$E$124:$E$127</c:f>
              <c:numCache>
                <c:formatCode>\$#,##0.00;"($"#,##0.00\)</c:formatCode>
                <c:ptCount val="4"/>
                <c:pt idx="0">
                  <c:v>3612.2525</c:v>
                </c:pt>
                <c:pt idx="1">
                  <c:v>4302.535</c:v>
                </c:pt>
                <c:pt idx="2">
                  <c:v>6034.46</c:v>
                </c:pt>
                <c:pt idx="3">
                  <c:v>3910.59</c:v>
                </c:pt>
              </c:numCache>
            </c:numRef>
          </c:val>
        </c:ser>
        <c:gapWidth val="150"/>
        <c:overlap val="0"/>
        <c:axId val="73437948"/>
        <c:axId val="19700977"/>
      </c:barChart>
      <c:catAx>
        <c:axId val="73437948"/>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Store</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9700977"/>
        <c:crosses val="autoZero"/>
        <c:auto val="1"/>
        <c:lblAlgn val="ctr"/>
        <c:lblOffset val="100"/>
        <c:noMultiLvlLbl val="0"/>
      </c:catAx>
      <c:valAx>
        <c:axId val="19700977"/>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Net sales (A$)</a:t>
                </a:r>
              </a:p>
            </c:rich>
          </c:tx>
          <c:overlay val="0"/>
          <c:spPr>
            <a:noFill/>
            <a:ln w="0">
              <a:noFill/>
            </a:ln>
          </c:spPr>
        </c:title>
        <c:numFmt formatCode="\$#,##0.00;&quot;($&quot;#,##0.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3437948"/>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Share of Sales by Category</a:t>
            </a:r>
          </a:p>
        </c:rich>
      </c:tx>
      <c:overlay val="0"/>
      <c:spPr>
        <a:noFill/>
        <a:ln w="0">
          <a:noFill/>
        </a:ln>
      </c:spPr>
    </c:title>
    <c:autoTitleDeleted val="0"/>
    <c:plotArea>
      <c:pieChart>
        <c:varyColors val="1"/>
        <c:ser>
          <c:idx val="0"/>
          <c:order val="0"/>
          <c:spPr>
            <a:solidFill>
              <a:srgbClr val="4f81bd"/>
            </a:solidFill>
            <a:ln w="0">
              <a:noFill/>
            </a:ln>
          </c:spPr>
          <c:explosion val="0"/>
          <c:dPt>
            <c:idx val="0"/>
            <c:spPr>
              <a:solidFill>
                <a:srgbClr val="4f81bd"/>
              </a:solidFill>
              <a:ln w="0">
                <a:noFill/>
              </a:ln>
            </c:spPr>
          </c:dPt>
          <c:dPt>
            <c:idx val="1"/>
            <c:spPr>
              <a:solidFill>
                <a:srgbClr val="c0504d"/>
              </a:solidFill>
              <a:ln w="0">
                <a:noFill/>
              </a:ln>
            </c:spPr>
          </c:dPt>
          <c:dPt>
            <c:idx val="2"/>
            <c:spPr>
              <a:solidFill>
                <a:srgbClr val="9bbb59"/>
              </a:solidFill>
              <a:ln w="0">
                <a:noFill/>
              </a:ln>
            </c:spPr>
          </c:dPt>
          <c:dPt>
            <c:idx val="3"/>
            <c:spPr>
              <a:solidFill>
                <a:srgbClr val="8064a2"/>
              </a:solidFill>
              <a:ln w="0">
                <a:noFill/>
              </a:ln>
            </c:spPr>
          </c:dPt>
          <c:dPt>
            <c:idx val="4"/>
            <c:spPr>
              <a:solidFill>
                <a:srgbClr val="4bacc6"/>
              </a:solidFill>
              <a:ln w="0">
                <a:noFill/>
              </a:ln>
            </c:spPr>
          </c:dPt>
          <c:dLbls>
            <c:dLbl>
              <c:idx val="0"/>
              <c:txPr>
                <a:bodyPr wrap="none"/>
                <a:lstStyle/>
                <a:p>
                  <a:pPr>
                    <a:defRPr b="0" sz="1000" spc="-1" strike="noStrike">
                      <a:latin typeface="Arial"/>
                    </a:defRPr>
                  </a:pPr>
                </a:p>
              </c:txPr>
              <c:showLegendKey val="0"/>
              <c:showVal val="0"/>
              <c:showCatName val="0"/>
              <c:showSerName val="0"/>
              <c:showPercent val="0"/>
              <c:separator> </c:separator>
            </c:dLbl>
            <c:dLbl>
              <c:idx val="1"/>
              <c:txPr>
                <a:bodyPr wrap="none"/>
                <a:lstStyle/>
                <a:p>
                  <a:pPr>
                    <a:defRPr b="0" sz="1000" spc="-1" strike="noStrike">
                      <a:latin typeface="Arial"/>
                    </a:defRPr>
                  </a:pPr>
                </a:p>
              </c:txPr>
              <c:showLegendKey val="0"/>
              <c:showVal val="0"/>
              <c:showCatName val="0"/>
              <c:showSerName val="0"/>
              <c:showPercent val="0"/>
              <c:separator> </c:separator>
            </c:dLbl>
            <c:dLbl>
              <c:idx val="2"/>
              <c:txPr>
                <a:bodyPr wrap="none"/>
                <a:lstStyle/>
                <a:p>
                  <a:pPr>
                    <a:defRPr b="0" sz="1000" spc="-1" strike="noStrike">
                      <a:latin typeface="Arial"/>
                    </a:defRPr>
                  </a:pPr>
                </a:p>
              </c:txPr>
              <c:showLegendKey val="0"/>
              <c:showVal val="0"/>
              <c:showCatName val="0"/>
              <c:showSerName val="0"/>
              <c:showPercent val="0"/>
              <c:separator> </c:separator>
            </c:dLbl>
            <c:dLbl>
              <c:idx val="3"/>
              <c:txPr>
                <a:bodyPr wrap="none"/>
                <a:lstStyle/>
                <a:p>
                  <a:pPr>
                    <a:defRPr b="0" sz="1000" spc="-1" strike="noStrike">
                      <a:latin typeface="Arial"/>
                    </a:defRPr>
                  </a:pPr>
                </a:p>
              </c:txPr>
              <c:showLegendKey val="0"/>
              <c:showVal val="0"/>
              <c:showCatName val="0"/>
              <c:showSerName val="0"/>
              <c:showPercent val="0"/>
              <c:separator> </c:separator>
            </c:dLbl>
            <c:dLbl>
              <c:idx val="4"/>
              <c:txPr>
                <a:bodyPr wrap="none"/>
                <a:lstStyle/>
                <a:p>
                  <a:pPr>
                    <a:defRPr b="0" sz="1000" spc="-1" strike="noStrike">
                      <a:latin typeface="Arial"/>
                    </a:defRPr>
                  </a:pPr>
                </a:p>
              </c:txPr>
              <c:showLegendKey val="0"/>
              <c:showVal val="0"/>
              <c:showCatName val="0"/>
              <c:showSerName val="0"/>
              <c:showPercent val="0"/>
              <c:separator> </c:separator>
            </c:dLbl>
            <c:txPr>
              <a:bodyPr wrap="none"/>
              <a:lstStyle/>
              <a:p>
                <a:pPr>
                  <a:defRPr b="0" sz="1000" spc="-1" strike="noStrike">
                    <a:latin typeface="Arial"/>
                  </a:defRPr>
                </a:pPr>
              </a:p>
            </c:txPr>
            <c:showLegendKey val="0"/>
            <c:showVal val="0"/>
            <c:showCatName val="0"/>
            <c:showSerName val="0"/>
            <c:showPercent val="0"/>
            <c:separator> </c:separator>
            <c:showLeaderLines val="1"/>
          </c:dLbls>
          <c:cat>
            <c:strRef>
              <c:f>Answers!$A$132:$A$136</c:f>
              <c:strCache>
                <c:ptCount val="5"/>
                <c:pt idx="0">
                  <c:v>Womenswear</c:v>
                </c:pt>
                <c:pt idx="1">
                  <c:v>Menswear</c:v>
                </c:pt>
                <c:pt idx="2">
                  <c:v>Footwear</c:v>
                </c:pt>
                <c:pt idx="3">
                  <c:v>Accessories</c:v>
                </c:pt>
                <c:pt idx="4">
                  <c:v>Homewares</c:v>
                </c:pt>
              </c:strCache>
            </c:strRef>
          </c:cat>
          <c:val>
            <c:numRef>
              <c:f>Answers!$E$132:$E$136</c:f>
              <c:numCache>
                <c:formatCode>\$#,##0.00;"($"#,##0.00\)</c:formatCode>
                <c:ptCount val="5"/>
                <c:pt idx="0">
                  <c:v>5408.42</c:v>
                </c:pt>
                <c:pt idx="1">
                  <c:v>4636.225</c:v>
                </c:pt>
                <c:pt idx="2">
                  <c:v>5081.6725</c:v>
                </c:pt>
                <c:pt idx="3">
                  <c:v>1728.415</c:v>
                </c:pt>
                <c:pt idx="4">
                  <c:v>1005.105</c:v>
                </c:pt>
              </c:numCache>
            </c:numRef>
          </c:val>
        </c:ser>
        <c:firstSliceAng val="0"/>
      </c:pieChart>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2.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8</xdr:col>
      <xdr:colOff>0</xdr:colOff>
      <xdr:row>110</xdr:row>
      <xdr:rowOff>131040</xdr:rowOff>
    </xdr:from>
    <xdr:to>
      <xdr:col>13</xdr:col>
      <xdr:colOff>599040</xdr:colOff>
      <xdr:row>125</xdr:row>
      <xdr:rowOff>153000</xdr:rowOff>
    </xdr:to>
    <xdr:graphicFrame>
      <xdr:nvGraphicFramePr>
        <xdr:cNvPr id="0" name="Chart 1"/>
        <xdr:cNvGraphicFramePr/>
      </xdr:nvGraphicFramePr>
      <xdr:xfrm>
        <a:off x="8458200" y="21336120"/>
        <a:ext cx="503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8</xdr:col>
      <xdr:colOff>0</xdr:colOff>
      <xdr:row>129</xdr:row>
      <xdr:rowOff>131040</xdr:rowOff>
    </xdr:from>
    <xdr:to>
      <xdr:col>13</xdr:col>
      <xdr:colOff>599040</xdr:colOff>
      <xdr:row>144</xdr:row>
      <xdr:rowOff>153000</xdr:rowOff>
    </xdr:to>
    <xdr:graphicFrame>
      <xdr:nvGraphicFramePr>
        <xdr:cNvPr id="1" name="Chart 2"/>
        <xdr:cNvGraphicFramePr/>
      </xdr:nvGraphicFramePr>
      <xdr:xfrm>
        <a:off x="8458200" y="24955560"/>
        <a:ext cx="5039640" cy="287964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9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96"/>
  </cols>
  <sheetData>
    <row r="1" customFormat="false" ht="19.7" hidden="false" customHeight="false" outlineLevel="0" collapsed="false">
      <c r="A1" s="1" t="s">
        <v>0</v>
      </c>
      <c r="B1" s="2"/>
    </row>
    <row r="2" customFormat="false" ht="15" hidden="false" customHeight="false" outlineLevel="0" collapsed="false">
      <c r="A2" s="3" t="s">
        <v>1</v>
      </c>
    </row>
    <row r="4" customFormat="false" ht="15" hidden="false" customHeight="false" outlineLevel="0" collapsed="false">
      <c r="A4" s="4" t="s">
        <v>2</v>
      </c>
      <c r="B4" s="5"/>
    </row>
    <row r="5" customFormat="false" ht="27.75" hidden="false" customHeight="true" outlineLevel="0" collapsed="false">
      <c r="B5" s="6" t="s">
        <v>3</v>
      </c>
    </row>
    <row r="6" customFormat="false" ht="27.75" hidden="false" customHeight="true" outlineLevel="0" collapsed="false">
      <c r="B6" s="6" t="s">
        <v>4</v>
      </c>
    </row>
    <row r="8" customFormat="false" ht="15" hidden="false" customHeight="false" outlineLevel="0" collapsed="false">
      <c r="A8" s="4" t="s">
        <v>5</v>
      </c>
      <c r="B8" s="5"/>
    </row>
    <row r="9" customFormat="false" ht="15" hidden="false" customHeight="true" outlineLevel="0" collapsed="false">
      <c r="A9" s="7" t="s">
        <v>6</v>
      </c>
      <c r="B9" s="6" t="s">
        <v>7</v>
      </c>
    </row>
    <row r="10" customFormat="false" ht="27.75" hidden="false" customHeight="true" outlineLevel="0" collapsed="false">
      <c r="A10" s="7" t="s">
        <v>8</v>
      </c>
      <c r="B10" s="6" t="s">
        <v>9</v>
      </c>
    </row>
    <row r="11" customFormat="false" ht="15" hidden="false" customHeight="true" outlineLevel="0" collapsed="false">
      <c r="A11" s="7" t="s">
        <v>10</v>
      </c>
      <c r="B11" s="6" t="s">
        <v>11</v>
      </c>
    </row>
    <row r="12" customFormat="false" ht="15" hidden="false" customHeight="true" outlineLevel="0" collapsed="false">
      <c r="A12" s="7" t="s">
        <v>12</v>
      </c>
      <c r="B12" s="6" t="s">
        <v>13</v>
      </c>
    </row>
    <row r="13" customFormat="false" ht="27.75" hidden="false" customHeight="true" outlineLevel="0" collapsed="false">
      <c r="A13" s="7" t="s">
        <v>14</v>
      </c>
      <c r="B13" s="6" t="s">
        <v>15</v>
      </c>
    </row>
    <row r="15" customFormat="false" ht="15" hidden="false" customHeight="false" outlineLevel="0" collapsed="false">
      <c r="A15" s="4" t="s">
        <v>16</v>
      </c>
      <c r="B15" s="5"/>
    </row>
    <row r="16" customFormat="false" ht="27.75" hidden="false" customHeight="true" outlineLevel="0" collapsed="false">
      <c r="A16" s="7" t="s">
        <v>17</v>
      </c>
      <c r="B16" s="6" t="s">
        <v>18</v>
      </c>
    </row>
    <row r="17" customFormat="false" ht="15" hidden="false" customHeight="true" outlineLevel="0" collapsed="false">
      <c r="A17" s="7" t="s">
        <v>19</v>
      </c>
      <c r="B17" s="6" t="s">
        <v>20</v>
      </c>
    </row>
    <row r="18" customFormat="false" ht="27.75" hidden="false" customHeight="true" outlineLevel="0" collapsed="false">
      <c r="A18" s="7" t="s">
        <v>21</v>
      </c>
      <c r="B18" s="6" t="s">
        <v>22</v>
      </c>
    </row>
    <row r="20" customFormat="false" ht="15" hidden="false" customHeight="false" outlineLevel="0" collapsed="false">
      <c r="A20" s="4" t="s">
        <v>23</v>
      </c>
      <c r="B20" s="5"/>
    </row>
    <row r="21" customFormat="false" ht="15" hidden="false" customHeight="true" outlineLevel="0" collapsed="false">
      <c r="A21" s="7" t="s">
        <v>24</v>
      </c>
      <c r="B21" s="6" t="s">
        <v>25</v>
      </c>
    </row>
    <row r="22" customFormat="false" ht="27.75" hidden="false" customHeight="true" outlineLevel="0" collapsed="false">
      <c r="A22" s="7" t="s">
        <v>26</v>
      </c>
      <c r="B22" s="6" t="s">
        <v>27</v>
      </c>
    </row>
    <row r="24" customFormat="false" ht="15" hidden="false" customHeight="false" outlineLevel="0" collapsed="false">
      <c r="A24" s="4" t="s">
        <v>28</v>
      </c>
      <c r="B24" s="5"/>
    </row>
    <row r="25" customFormat="false" ht="15" hidden="false" customHeight="true" outlineLevel="0" collapsed="false">
      <c r="A25" s="7" t="s">
        <v>29</v>
      </c>
      <c r="B25" s="6" t="s">
        <v>30</v>
      </c>
    </row>
    <row r="26" customFormat="false" ht="15" hidden="false" customHeight="true" outlineLevel="0" collapsed="false">
      <c r="A26" s="7" t="s">
        <v>31</v>
      </c>
      <c r="B26" s="6" t="s">
        <v>32</v>
      </c>
    </row>
    <row r="27" customFormat="false" ht="27.75" hidden="false" customHeight="true" outlineLevel="0" collapsed="false">
      <c r="A27" s="7" t="s">
        <v>33</v>
      </c>
      <c r="B27" s="6" t="s">
        <v>34</v>
      </c>
    </row>
    <row r="28" customFormat="false" ht="27.75" hidden="false" customHeight="true" outlineLevel="0" collapsed="false">
      <c r="A28" s="7" t="s">
        <v>35</v>
      </c>
      <c r="B28" s="6" t="s">
        <v>36</v>
      </c>
    </row>
    <row r="29" customFormat="false" ht="27.75" hidden="false" customHeight="true" outlineLevel="0" collapsed="false">
      <c r="A29" s="7" t="s">
        <v>37</v>
      </c>
      <c r="B29" s="6" t="s">
        <v>38</v>
      </c>
    </row>
    <row r="30" customFormat="false" ht="15" hidden="false" customHeight="true" outlineLevel="0" collapsed="false">
      <c r="A30" s="7" t="s">
        <v>39</v>
      </c>
      <c r="B30" s="6" t="s">
        <v>40</v>
      </c>
    </row>
    <row r="32" customFormat="false" ht="15" hidden="false" customHeight="false" outlineLevel="0" collapsed="false">
      <c r="A32" s="4" t="s">
        <v>41</v>
      </c>
      <c r="B32" s="5"/>
    </row>
    <row r="33" customFormat="false" ht="15" hidden="false" customHeight="true" outlineLevel="0" collapsed="false">
      <c r="A33" s="7" t="s">
        <v>42</v>
      </c>
      <c r="B33" s="6" t="s">
        <v>43</v>
      </c>
    </row>
    <row r="34" customFormat="false" ht="27.75" hidden="false" customHeight="true" outlineLevel="0" collapsed="false">
      <c r="A34" s="7" t="s">
        <v>44</v>
      </c>
      <c r="B34" s="6" t="s">
        <v>45</v>
      </c>
    </row>
    <row r="35" customFormat="false" ht="15" hidden="false" customHeight="true" outlineLevel="0" collapsed="false">
      <c r="A35" s="7" t="s">
        <v>46</v>
      </c>
      <c r="B35" s="6" t="s">
        <v>47</v>
      </c>
    </row>
    <row r="37" customFormat="false" ht="15" hidden="false" customHeight="false" outlineLevel="0" collapsed="false">
      <c r="A37" s="4" t="s">
        <v>48</v>
      </c>
      <c r="B37" s="5"/>
    </row>
    <row r="38" customFormat="false" ht="15" hidden="false" customHeight="true" outlineLevel="0" collapsed="false">
      <c r="A38" s="7" t="s">
        <v>49</v>
      </c>
      <c r="B38" s="6" t="s">
        <v>50</v>
      </c>
    </row>
    <row r="39" customFormat="false" ht="15" hidden="false" customHeight="true" outlineLevel="0" collapsed="false">
      <c r="A39" s="7" t="s">
        <v>51</v>
      </c>
      <c r="B39" s="6" t="s">
        <v>52</v>
      </c>
    </row>
    <row r="40" customFormat="false" ht="15" hidden="false" customHeight="true" outlineLevel="0" collapsed="false">
      <c r="A40" s="7" t="s">
        <v>53</v>
      </c>
      <c r="B40" s="6" t="s">
        <v>54</v>
      </c>
    </row>
    <row r="41" customFormat="false" ht="15" hidden="false" customHeight="true" outlineLevel="0" collapsed="false">
      <c r="A41" s="7" t="s">
        <v>55</v>
      </c>
      <c r="B41" s="6" t="s">
        <v>56</v>
      </c>
    </row>
    <row r="42" customFormat="false" ht="15" hidden="false" customHeight="true" outlineLevel="0" collapsed="false">
      <c r="A42" s="7" t="s">
        <v>57</v>
      </c>
      <c r="B42" s="6" t="s">
        <v>58</v>
      </c>
    </row>
    <row r="43" customFormat="false" ht="27.75" hidden="false" customHeight="true" outlineLevel="0" collapsed="false">
      <c r="A43" s="7" t="s">
        <v>59</v>
      </c>
      <c r="B43" s="6" t="s">
        <v>60</v>
      </c>
    </row>
    <row r="44" customFormat="false" ht="15" hidden="false" customHeight="true" outlineLevel="0" collapsed="false">
      <c r="A44" s="7" t="s">
        <v>61</v>
      </c>
      <c r="B44" s="6" t="s">
        <v>62</v>
      </c>
    </row>
    <row r="46" customFormat="false" ht="15" hidden="false" customHeight="false" outlineLevel="0" collapsed="false">
      <c r="A46" s="4" t="s">
        <v>63</v>
      </c>
      <c r="B46" s="5"/>
    </row>
    <row r="47" customFormat="false" ht="27.75" hidden="false" customHeight="true" outlineLevel="0" collapsed="false">
      <c r="A47" s="7" t="s">
        <v>64</v>
      </c>
      <c r="B47" s="6" t="s">
        <v>65</v>
      </c>
    </row>
    <row r="48" customFormat="false" ht="27.75" hidden="false" customHeight="true" outlineLevel="0" collapsed="false">
      <c r="A48" s="7" t="s">
        <v>66</v>
      </c>
      <c r="B48" s="6" t="s">
        <v>67</v>
      </c>
    </row>
    <row r="49" customFormat="false" ht="27.75" hidden="false" customHeight="true" outlineLevel="0" collapsed="false">
      <c r="A49" s="7" t="s">
        <v>68</v>
      </c>
      <c r="B49" s="6" t="s">
        <v>69</v>
      </c>
    </row>
    <row r="50" customFormat="false" ht="27.75" hidden="false" customHeight="true" outlineLevel="0" collapsed="false">
      <c r="A50" s="7" t="s">
        <v>70</v>
      </c>
      <c r="B50" s="6" t="s">
        <v>71</v>
      </c>
    </row>
    <row r="52" customFormat="false" ht="15" hidden="false" customHeight="false" outlineLevel="0" collapsed="false">
      <c r="A52" s="4" t="s">
        <v>72</v>
      </c>
      <c r="B52" s="5"/>
    </row>
    <row r="53" customFormat="false" ht="15" hidden="false" customHeight="true" outlineLevel="0" collapsed="false">
      <c r="A53" s="7" t="s">
        <v>73</v>
      </c>
      <c r="B53" s="6" t="s">
        <v>74</v>
      </c>
    </row>
    <row r="54" customFormat="false" ht="15" hidden="false" customHeight="true" outlineLevel="0" collapsed="false">
      <c r="A54" s="7" t="s">
        <v>75</v>
      </c>
      <c r="B54" s="6" t="s">
        <v>76</v>
      </c>
    </row>
    <row r="56" customFormat="false" ht="15" hidden="false" customHeight="false" outlineLevel="0" collapsed="false">
      <c r="A56" s="4" t="s">
        <v>77</v>
      </c>
      <c r="B56" s="5"/>
    </row>
    <row r="57" customFormat="false" ht="27.75" hidden="false" customHeight="true" outlineLevel="0" collapsed="false">
      <c r="A57" s="7" t="s">
        <v>78</v>
      </c>
      <c r="B57" s="6" t="s">
        <v>79</v>
      </c>
    </row>
    <row r="58" customFormat="false" ht="15" hidden="false" customHeight="true" outlineLevel="0" collapsed="false">
      <c r="A58" s="7" t="s">
        <v>80</v>
      </c>
      <c r="B58" s="6" t="s">
        <v>81</v>
      </c>
    </row>
    <row r="59" customFormat="false" ht="15" hidden="false" customHeight="true" outlineLevel="0" collapsed="false">
      <c r="A59" s="7" t="s">
        <v>82</v>
      </c>
      <c r="B59" s="6" t="s">
        <v>83</v>
      </c>
    </row>
    <row r="60" customFormat="false" ht="15" hidden="false" customHeight="true" outlineLevel="0" collapsed="false">
      <c r="A60" s="7" t="s">
        <v>84</v>
      </c>
      <c r="B60" s="6" t="s">
        <v>85</v>
      </c>
    </row>
    <row r="61" customFormat="false" ht="27.75" hidden="false" customHeight="true" outlineLevel="0" collapsed="false">
      <c r="A61" s="7" t="s">
        <v>86</v>
      </c>
      <c r="B61" s="6" t="s">
        <v>87</v>
      </c>
    </row>
    <row r="62" customFormat="false" ht="27.75" hidden="false" customHeight="true" outlineLevel="0" collapsed="false">
      <c r="A62" s="7" t="s">
        <v>88</v>
      </c>
      <c r="B62" s="6" t="s">
        <v>89</v>
      </c>
    </row>
    <row r="63" customFormat="false" ht="27.75" hidden="false" customHeight="true" outlineLevel="0" collapsed="false">
      <c r="A63" s="7" t="s">
        <v>90</v>
      </c>
      <c r="B63" s="6" t="s">
        <v>91</v>
      </c>
    </row>
    <row r="65" customFormat="false" ht="15" hidden="false" customHeight="false" outlineLevel="0" collapsed="false">
      <c r="A65" s="4" t="s">
        <v>92</v>
      </c>
      <c r="B65" s="5"/>
    </row>
    <row r="66" customFormat="false" ht="27.75" hidden="false" customHeight="true" outlineLevel="0" collapsed="false">
      <c r="A66" s="7" t="s">
        <v>93</v>
      </c>
      <c r="B66" s="6" t="s">
        <v>94</v>
      </c>
    </row>
    <row r="67" customFormat="false" ht="15" hidden="false" customHeight="true" outlineLevel="0" collapsed="false">
      <c r="A67" s="7" t="s">
        <v>95</v>
      </c>
      <c r="B67" s="6" t="s">
        <v>96</v>
      </c>
    </row>
    <row r="68" customFormat="false" ht="27.75" hidden="false" customHeight="true" outlineLevel="0" collapsed="false">
      <c r="A68" s="7" t="s">
        <v>97</v>
      </c>
      <c r="B68" s="6" t="s">
        <v>98</v>
      </c>
    </row>
    <row r="69" customFormat="false" ht="27.75" hidden="false" customHeight="true" outlineLevel="0" collapsed="false">
      <c r="A69" s="7" t="s">
        <v>99</v>
      </c>
      <c r="B69" s="6" t="s">
        <v>100</v>
      </c>
    </row>
    <row r="71" customFormat="false" ht="15" hidden="false" customHeight="false" outlineLevel="0" collapsed="false">
      <c r="A71" s="4" t="s">
        <v>101</v>
      </c>
      <c r="B71" s="5"/>
    </row>
    <row r="72" customFormat="false" ht="15" hidden="false" customHeight="true" outlineLevel="0" collapsed="false">
      <c r="A72" s="7" t="s">
        <v>102</v>
      </c>
      <c r="B72" s="6" t="s">
        <v>103</v>
      </c>
    </row>
    <row r="73" customFormat="false" ht="27.75" hidden="false" customHeight="true" outlineLevel="0" collapsed="false">
      <c r="A73" s="7" t="s">
        <v>104</v>
      </c>
      <c r="B73" s="6" t="s">
        <v>105</v>
      </c>
    </row>
    <row r="74" customFormat="false" ht="27.75" hidden="false" customHeight="true" outlineLevel="0" collapsed="false">
      <c r="A74" s="7" t="s">
        <v>106</v>
      </c>
      <c r="B74" s="6" t="s">
        <v>107</v>
      </c>
    </row>
    <row r="75" customFormat="false" ht="27.75" hidden="false" customHeight="true" outlineLevel="0" collapsed="false">
      <c r="A75" s="7" t="s">
        <v>108</v>
      </c>
      <c r="B75" s="6" t="s">
        <v>109</v>
      </c>
    </row>
    <row r="77" customFormat="false" ht="15" hidden="false" customHeight="false" outlineLevel="0" collapsed="false">
      <c r="A77" s="4" t="s">
        <v>110</v>
      </c>
      <c r="B77" s="5"/>
    </row>
    <row r="78" customFormat="false" ht="27.75" hidden="false" customHeight="true" outlineLevel="0" collapsed="false">
      <c r="A78" s="7" t="s">
        <v>111</v>
      </c>
      <c r="B78" s="6" t="s">
        <v>112</v>
      </c>
    </row>
    <row r="79" customFormat="false" ht="15" hidden="false" customHeight="true" outlineLevel="0" collapsed="false">
      <c r="A79" s="7" t="s">
        <v>113</v>
      </c>
      <c r="B79" s="6" t="s">
        <v>114</v>
      </c>
    </row>
    <row r="81" customFormat="false" ht="15" hidden="false" customHeight="false" outlineLevel="0" collapsed="false">
      <c r="A81" s="4" t="s">
        <v>115</v>
      </c>
      <c r="B81" s="5"/>
    </row>
    <row r="82" customFormat="false" ht="27.75" hidden="false" customHeight="true" outlineLevel="0" collapsed="false">
      <c r="A82" s="7" t="s">
        <v>116</v>
      </c>
      <c r="B82" s="6" t="s">
        <v>117</v>
      </c>
    </row>
    <row r="83" customFormat="false" ht="27.75" hidden="false" customHeight="true" outlineLevel="0" collapsed="false">
      <c r="A83" s="7" t="s">
        <v>118</v>
      </c>
      <c r="B83" s="6" t="s">
        <v>119</v>
      </c>
    </row>
    <row r="85" customFormat="false" ht="15" hidden="false" customHeight="false" outlineLevel="0" collapsed="false">
      <c r="A85" s="4" t="s">
        <v>120</v>
      </c>
      <c r="B85" s="5"/>
    </row>
    <row r="86" customFormat="false" ht="42" hidden="false" customHeight="true" outlineLevel="0" collapsed="false">
      <c r="B86" s="8" t="s">
        <v>121</v>
      </c>
    </row>
    <row r="87" customFormat="false" ht="15" hidden="false" customHeight="false" outlineLevel="0" collapsed="false">
      <c r="B87" s="3" t="s">
        <v>122</v>
      </c>
    </row>
    <row r="89" customFormat="false" ht="15" hidden="false" customHeight="false" outlineLevel="0" collapsed="false">
      <c r="B89" s="9" t="s">
        <v>123</v>
      </c>
    </row>
    <row r="90" customFormat="false" ht="15" hidden="false" customHeight="false" outlineLevel="0" collapsed="false">
      <c r="B90" s="3" t="s">
        <v>124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14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5"/>
    <col collapsed="false" customWidth="true" hidden="false" outlineLevel="0" max="2" min="2" style="0" width="12"/>
    <col collapsed="false" customWidth="true" hidden="false" outlineLevel="0" max="3" min="3" style="0" width="17"/>
    <col collapsed="false" customWidth="true" hidden="false" outlineLevel="0" max="4" min="4" style="0" width="14"/>
    <col collapsed="false" customWidth="true" hidden="false" outlineLevel="0" max="5" min="5" style="0" width="18"/>
    <col collapsed="false" customWidth="true" hidden="false" outlineLevel="0" max="7" min="6" style="0" width="16"/>
    <col collapsed="false" customWidth="true" hidden="false" outlineLevel="0" max="8" min="8" style="0" width="12"/>
    <col collapsed="false" customWidth="true" hidden="false" outlineLevel="0" max="9" min="9" style="0" width="10"/>
    <col collapsed="false" customWidth="true" hidden="false" outlineLevel="0" max="10" min="10" style="0" width="11"/>
    <col collapsed="false" customWidth="true" hidden="false" outlineLevel="0" max="11" min="11" style="0" width="13"/>
    <col collapsed="false" customWidth="true" hidden="false" outlineLevel="0" max="12" min="12" style="0" width="16"/>
    <col collapsed="false" customWidth="true" hidden="false" outlineLevel="0" max="13" min="13" style="0" width="13"/>
    <col collapsed="false" customWidth="true" hidden="false" outlineLevel="0" max="14" min="14" style="0" width="15"/>
  </cols>
  <sheetData>
    <row r="1" customFormat="false" ht="19.7" hidden="false" customHeight="false" outlineLevel="0" collapsed="false">
      <c r="A1" s="1" t="s">
        <v>125</v>
      </c>
      <c r="B1" s="2"/>
      <c r="C1" s="2"/>
      <c r="D1" s="2"/>
      <c r="E1" s="2"/>
      <c r="F1" s="2"/>
      <c r="G1" s="2"/>
      <c r="H1" s="2"/>
      <c r="I1" s="2"/>
      <c r="J1" s="2"/>
      <c r="K1" s="2"/>
      <c r="L1" s="2"/>
      <c r="M1" s="2"/>
      <c r="N1" s="2"/>
    </row>
    <row r="2" customFormat="false" ht="15" hidden="false" customHeight="false" outlineLevel="0" collapsed="false">
      <c r="A2" s="3" t="s">
        <v>126</v>
      </c>
    </row>
    <row r="4" customFormat="false" ht="15" hidden="false" customHeight="false" outlineLevel="0" collapsed="false">
      <c r="A4" s="10" t="s">
        <v>127</v>
      </c>
      <c r="M4" s="11" t="s">
        <v>128</v>
      </c>
      <c r="N4" s="12" t="n">
        <v>0.1</v>
      </c>
    </row>
    <row r="5" customFormat="false" ht="15" hidden="false" customHeight="false" outlineLevel="0" collapsed="false">
      <c r="A5" s="10" t="s">
        <v>129</v>
      </c>
    </row>
    <row r="6" customFormat="false" ht="15" hidden="false" customHeight="false" outlineLevel="0" collapsed="false">
      <c r="A6" s="10" t="s">
        <v>130</v>
      </c>
    </row>
    <row r="7" customFormat="false" ht="30" hidden="false" customHeight="true" outlineLevel="0" collapsed="false">
      <c r="A7" s="13" t="s">
        <v>131</v>
      </c>
      <c r="B7" s="13" t="s">
        <v>132</v>
      </c>
      <c r="C7" s="13" t="s">
        <v>133</v>
      </c>
      <c r="D7" s="13" t="s">
        <v>134</v>
      </c>
      <c r="E7" s="13" t="s">
        <v>135</v>
      </c>
      <c r="F7" s="13" t="s">
        <v>136</v>
      </c>
      <c r="G7" s="13" t="s">
        <v>137</v>
      </c>
      <c r="H7" s="13" t="s">
        <v>138</v>
      </c>
      <c r="I7" s="13" t="s">
        <v>139</v>
      </c>
      <c r="J7" s="13" t="s">
        <v>140</v>
      </c>
      <c r="K7" s="13" t="s">
        <v>141</v>
      </c>
      <c r="L7" s="13" t="s">
        <v>142</v>
      </c>
      <c r="M7" s="13" t="s">
        <v>143</v>
      </c>
      <c r="N7" s="13" t="s">
        <v>144</v>
      </c>
    </row>
    <row r="8" customFormat="false" ht="15" hidden="false" customHeight="false" outlineLevel="0" collapsed="false">
      <c r="A8" s="14" t="s">
        <v>145</v>
      </c>
      <c r="B8" s="15" t="n">
        <v>46031</v>
      </c>
      <c r="C8" s="14" t="s">
        <v>146</v>
      </c>
      <c r="D8" s="14" t="s">
        <v>147</v>
      </c>
      <c r="E8" s="14" t="s">
        <v>148</v>
      </c>
      <c r="F8" s="14" t="s">
        <v>149</v>
      </c>
      <c r="G8" s="14" t="s">
        <v>150</v>
      </c>
      <c r="H8" s="16" t="n">
        <v>29.95</v>
      </c>
      <c r="I8" s="17" t="n">
        <v>2</v>
      </c>
      <c r="J8" s="18" t="n">
        <v>0</v>
      </c>
      <c r="K8" s="19" t="n">
        <f aca="false">H8*I8</f>
        <v>59.9</v>
      </c>
      <c r="L8" s="19" t="n">
        <f aca="false">K8*J8</f>
        <v>0</v>
      </c>
      <c r="M8" s="19" t="n">
        <f aca="false">K8-L8</f>
        <v>59.9</v>
      </c>
      <c r="N8" s="19" t="n">
        <f aca="false">M8*$N$4/(1+$N$4)</f>
        <v>5.44545454545455</v>
      </c>
    </row>
    <row r="9" customFormat="false" ht="15" hidden="false" customHeight="false" outlineLevel="0" collapsed="false">
      <c r="A9" s="14" t="s">
        <v>151</v>
      </c>
      <c r="B9" s="15" t="n">
        <v>46033</v>
      </c>
      <c r="C9" s="14" t="s">
        <v>152</v>
      </c>
      <c r="D9" s="14" t="s">
        <v>153</v>
      </c>
      <c r="E9" s="14" t="s">
        <v>154</v>
      </c>
      <c r="F9" s="14" t="s">
        <v>155</v>
      </c>
      <c r="G9" s="14" t="s">
        <v>156</v>
      </c>
      <c r="H9" s="16" t="n">
        <v>89</v>
      </c>
      <c r="I9" s="17" t="n">
        <v>1</v>
      </c>
      <c r="J9" s="18" t="n">
        <v>0</v>
      </c>
      <c r="K9" s="20"/>
      <c r="L9" s="20"/>
      <c r="M9" s="20"/>
      <c r="N9" s="20"/>
    </row>
    <row r="10" customFormat="false" ht="15" hidden="false" customHeight="false" outlineLevel="0" collapsed="false">
      <c r="A10" s="14" t="s">
        <v>157</v>
      </c>
      <c r="B10" s="15" t="n">
        <v>46033</v>
      </c>
      <c r="C10" s="14" t="s">
        <v>158</v>
      </c>
      <c r="D10" s="14" t="s">
        <v>153</v>
      </c>
      <c r="E10" s="14" t="s">
        <v>159</v>
      </c>
      <c r="F10" s="14" t="s">
        <v>155</v>
      </c>
      <c r="G10" s="14" t="s">
        <v>156</v>
      </c>
      <c r="H10" s="16" t="n">
        <v>59.95</v>
      </c>
      <c r="I10" s="17" t="n">
        <v>5</v>
      </c>
      <c r="J10" s="18" t="n">
        <v>0.15</v>
      </c>
      <c r="K10" s="20"/>
      <c r="L10" s="20"/>
      <c r="M10" s="20"/>
      <c r="N10" s="20"/>
    </row>
    <row r="11" customFormat="false" ht="15" hidden="false" customHeight="false" outlineLevel="0" collapsed="false">
      <c r="A11" s="14" t="s">
        <v>160</v>
      </c>
      <c r="B11" s="15" t="n">
        <v>46034</v>
      </c>
      <c r="C11" s="14" t="s">
        <v>161</v>
      </c>
      <c r="D11" s="14" t="s">
        <v>147</v>
      </c>
      <c r="E11" s="14" t="s">
        <v>148</v>
      </c>
      <c r="F11" s="14" t="s">
        <v>162</v>
      </c>
      <c r="G11" s="14" t="s">
        <v>156</v>
      </c>
      <c r="H11" s="16" t="n">
        <v>29.95</v>
      </c>
      <c r="I11" s="17" t="n">
        <v>1</v>
      </c>
      <c r="J11" s="18" t="n">
        <v>0</v>
      </c>
      <c r="K11" s="20"/>
      <c r="L11" s="20"/>
      <c r="M11" s="20"/>
      <c r="N11" s="20"/>
    </row>
    <row r="12" customFormat="false" ht="15" hidden="false" customHeight="false" outlineLevel="0" collapsed="false">
      <c r="A12" s="14" t="s">
        <v>163</v>
      </c>
      <c r="B12" s="15" t="n">
        <v>46034</v>
      </c>
      <c r="C12" s="14" t="s">
        <v>161</v>
      </c>
      <c r="D12" s="14" t="s">
        <v>164</v>
      </c>
      <c r="E12" s="14" t="s">
        <v>165</v>
      </c>
      <c r="F12" s="14" t="s">
        <v>162</v>
      </c>
      <c r="G12" s="14" t="s">
        <v>150</v>
      </c>
      <c r="H12" s="16" t="n">
        <v>89.95</v>
      </c>
      <c r="I12" s="17" t="n">
        <v>3</v>
      </c>
      <c r="J12" s="18" t="n">
        <v>0</v>
      </c>
      <c r="K12" s="20"/>
      <c r="L12" s="20"/>
      <c r="M12" s="20"/>
      <c r="N12" s="20"/>
    </row>
    <row r="13" customFormat="false" ht="15" hidden="false" customHeight="false" outlineLevel="0" collapsed="false">
      <c r="A13" s="14" t="s">
        <v>166</v>
      </c>
      <c r="B13" s="15" t="n">
        <v>46036</v>
      </c>
      <c r="C13" s="14" t="s">
        <v>146</v>
      </c>
      <c r="D13" s="14" t="s">
        <v>147</v>
      </c>
      <c r="E13" s="14" t="s">
        <v>148</v>
      </c>
      <c r="F13" s="14" t="s">
        <v>162</v>
      </c>
      <c r="G13" s="14" t="s">
        <v>156</v>
      </c>
      <c r="H13" s="16" t="n">
        <v>29.95</v>
      </c>
      <c r="I13" s="17" t="n">
        <v>3</v>
      </c>
      <c r="J13" s="18" t="n">
        <v>0</v>
      </c>
      <c r="K13" s="20"/>
      <c r="L13" s="20"/>
      <c r="M13" s="20"/>
      <c r="N13" s="20"/>
    </row>
    <row r="14" customFormat="false" ht="15" hidden="false" customHeight="false" outlineLevel="0" collapsed="false">
      <c r="A14" s="14" t="s">
        <v>167</v>
      </c>
      <c r="B14" s="15" t="n">
        <v>46040</v>
      </c>
      <c r="C14" s="14" t="s">
        <v>152</v>
      </c>
      <c r="D14" s="14" t="s">
        <v>168</v>
      </c>
      <c r="E14" s="14" t="s">
        <v>169</v>
      </c>
      <c r="F14" s="14" t="s">
        <v>170</v>
      </c>
      <c r="G14" s="14" t="s">
        <v>156</v>
      </c>
      <c r="H14" s="16" t="n">
        <v>79.95</v>
      </c>
      <c r="I14" s="17" t="n">
        <v>3</v>
      </c>
      <c r="J14" s="18" t="n">
        <v>0</v>
      </c>
      <c r="K14" s="20"/>
      <c r="L14" s="20"/>
      <c r="M14" s="20"/>
      <c r="N14" s="20"/>
    </row>
    <row r="15" customFormat="false" ht="15" hidden="false" customHeight="false" outlineLevel="0" collapsed="false">
      <c r="A15" s="14" t="s">
        <v>171</v>
      </c>
      <c r="B15" s="15" t="n">
        <v>46041</v>
      </c>
      <c r="C15" s="14" t="s">
        <v>152</v>
      </c>
      <c r="D15" s="14" t="s">
        <v>147</v>
      </c>
      <c r="E15" s="14" t="s">
        <v>172</v>
      </c>
      <c r="F15" s="14" t="s">
        <v>170</v>
      </c>
      <c r="G15" s="14" t="s">
        <v>150</v>
      </c>
      <c r="H15" s="16" t="n">
        <v>34.95</v>
      </c>
      <c r="I15" s="17" t="n">
        <v>1</v>
      </c>
      <c r="J15" s="18" t="n">
        <v>0.1</v>
      </c>
      <c r="K15" s="20"/>
      <c r="L15" s="20"/>
      <c r="M15" s="20"/>
      <c r="N15" s="20"/>
    </row>
    <row r="16" customFormat="false" ht="15" hidden="false" customHeight="false" outlineLevel="0" collapsed="false">
      <c r="A16" s="14" t="s">
        <v>173</v>
      </c>
      <c r="B16" s="15" t="n">
        <v>46041</v>
      </c>
      <c r="C16" s="14" t="s">
        <v>158</v>
      </c>
      <c r="D16" s="14" t="s">
        <v>168</v>
      </c>
      <c r="E16" s="14" t="s">
        <v>169</v>
      </c>
      <c r="F16" s="14" t="s">
        <v>174</v>
      </c>
      <c r="G16" s="14" t="s">
        <v>175</v>
      </c>
      <c r="H16" s="16" t="n">
        <v>79.95</v>
      </c>
      <c r="I16" s="17" t="n">
        <v>2</v>
      </c>
      <c r="J16" s="18" t="n">
        <v>0.15</v>
      </c>
      <c r="K16" s="20"/>
      <c r="L16" s="20"/>
      <c r="M16" s="20"/>
      <c r="N16" s="20"/>
    </row>
    <row r="17" customFormat="false" ht="15" hidden="false" customHeight="false" outlineLevel="0" collapsed="false">
      <c r="A17" s="14" t="s">
        <v>176</v>
      </c>
      <c r="B17" s="15" t="n">
        <v>46042</v>
      </c>
      <c r="C17" s="14" t="s">
        <v>146</v>
      </c>
      <c r="D17" s="14" t="s">
        <v>168</v>
      </c>
      <c r="E17" s="14" t="s">
        <v>177</v>
      </c>
      <c r="F17" s="14" t="s">
        <v>178</v>
      </c>
      <c r="G17" s="14" t="s">
        <v>156</v>
      </c>
      <c r="H17" s="16" t="n">
        <v>149</v>
      </c>
      <c r="I17" s="17" t="n">
        <v>1</v>
      </c>
      <c r="J17" s="18" t="n">
        <v>0.15</v>
      </c>
      <c r="K17" s="20"/>
      <c r="L17" s="20"/>
      <c r="M17" s="20"/>
      <c r="N17" s="20"/>
    </row>
    <row r="18" customFormat="false" ht="15" hidden="false" customHeight="false" outlineLevel="0" collapsed="false">
      <c r="A18" s="14" t="s">
        <v>179</v>
      </c>
      <c r="B18" s="15" t="n">
        <v>46049</v>
      </c>
      <c r="C18" s="14" t="s">
        <v>161</v>
      </c>
      <c r="D18" s="14" t="s">
        <v>168</v>
      </c>
      <c r="E18" s="14" t="s">
        <v>180</v>
      </c>
      <c r="F18" s="14" t="s">
        <v>155</v>
      </c>
      <c r="G18" s="14" t="s">
        <v>156</v>
      </c>
      <c r="H18" s="16" t="n">
        <v>99.95</v>
      </c>
      <c r="I18" s="17" t="n">
        <v>1</v>
      </c>
      <c r="J18" s="18" t="n">
        <v>0.1</v>
      </c>
      <c r="K18" s="20"/>
      <c r="L18" s="20"/>
      <c r="M18" s="20"/>
      <c r="N18" s="20"/>
    </row>
    <row r="19" customFormat="false" ht="15" hidden="false" customHeight="false" outlineLevel="0" collapsed="false">
      <c r="A19" s="14" t="s">
        <v>181</v>
      </c>
      <c r="B19" s="15" t="n">
        <v>46049</v>
      </c>
      <c r="C19" s="14" t="s">
        <v>152</v>
      </c>
      <c r="D19" s="14" t="s">
        <v>182</v>
      </c>
      <c r="E19" s="14" t="s">
        <v>183</v>
      </c>
      <c r="F19" s="14" t="s">
        <v>174</v>
      </c>
      <c r="G19" s="14" t="s">
        <v>156</v>
      </c>
      <c r="H19" s="16" t="n">
        <v>119</v>
      </c>
      <c r="I19" s="17" t="n">
        <v>3</v>
      </c>
      <c r="J19" s="18" t="n">
        <v>0.15</v>
      </c>
      <c r="K19" s="20"/>
      <c r="L19" s="20"/>
      <c r="M19" s="20"/>
      <c r="N19" s="20"/>
    </row>
    <row r="20" customFormat="false" ht="15" hidden="false" customHeight="false" outlineLevel="0" collapsed="false">
      <c r="A20" s="14" t="s">
        <v>184</v>
      </c>
      <c r="B20" s="15" t="n">
        <v>46051</v>
      </c>
      <c r="C20" s="14" t="s">
        <v>152</v>
      </c>
      <c r="D20" s="14" t="s">
        <v>164</v>
      </c>
      <c r="E20" s="14" t="s">
        <v>185</v>
      </c>
      <c r="F20" s="14" t="s">
        <v>162</v>
      </c>
      <c r="G20" s="14" t="s">
        <v>156</v>
      </c>
      <c r="H20" s="16" t="n">
        <v>79</v>
      </c>
      <c r="I20" s="17" t="n">
        <v>1</v>
      </c>
      <c r="J20" s="18" t="n">
        <v>0.05</v>
      </c>
      <c r="K20" s="20"/>
      <c r="L20" s="20"/>
      <c r="M20" s="20"/>
      <c r="N20" s="20"/>
    </row>
    <row r="21" customFormat="false" ht="15" hidden="false" customHeight="false" outlineLevel="0" collapsed="false">
      <c r="A21" s="14" t="s">
        <v>186</v>
      </c>
      <c r="B21" s="15" t="n">
        <v>46056</v>
      </c>
      <c r="C21" s="14" t="s">
        <v>161</v>
      </c>
      <c r="D21" s="14" t="s">
        <v>164</v>
      </c>
      <c r="E21" s="14" t="s">
        <v>187</v>
      </c>
      <c r="F21" s="14" t="s">
        <v>174</v>
      </c>
      <c r="G21" s="14" t="s">
        <v>175</v>
      </c>
      <c r="H21" s="16" t="n">
        <v>159.95</v>
      </c>
      <c r="I21" s="17" t="n">
        <v>1</v>
      </c>
      <c r="J21" s="18" t="n">
        <v>0.05</v>
      </c>
      <c r="K21" s="20"/>
      <c r="L21" s="20"/>
      <c r="M21" s="20"/>
      <c r="N21" s="20"/>
    </row>
    <row r="22" customFormat="false" ht="15" hidden="false" customHeight="false" outlineLevel="0" collapsed="false">
      <c r="A22" s="14" t="s">
        <v>188</v>
      </c>
      <c r="B22" s="15" t="n">
        <v>46059</v>
      </c>
      <c r="C22" s="14" t="s">
        <v>158</v>
      </c>
      <c r="D22" s="14" t="s">
        <v>182</v>
      </c>
      <c r="E22" s="14" t="s">
        <v>189</v>
      </c>
      <c r="F22" s="14" t="s">
        <v>178</v>
      </c>
      <c r="G22" s="14" t="s">
        <v>150</v>
      </c>
      <c r="H22" s="16" t="n">
        <v>89.95</v>
      </c>
      <c r="I22" s="17" t="n">
        <v>4</v>
      </c>
      <c r="J22" s="18" t="n">
        <v>0.1</v>
      </c>
      <c r="K22" s="20"/>
      <c r="L22" s="20"/>
      <c r="M22" s="20"/>
      <c r="N22" s="20"/>
    </row>
    <row r="23" customFormat="false" ht="15" hidden="false" customHeight="false" outlineLevel="0" collapsed="false">
      <c r="A23" s="14" t="s">
        <v>190</v>
      </c>
      <c r="B23" s="15" t="n">
        <v>46064</v>
      </c>
      <c r="C23" s="14" t="s">
        <v>158</v>
      </c>
      <c r="D23" s="14" t="s">
        <v>182</v>
      </c>
      <c r="E23" s="14" t="s">
        <v>191</v>
      </c>
      <c r="F23" s="14" t="s">
        <v>178</v>
      </c>
      <c r="G23" s="14" t="s">
        <v>156</v>
      </c>
      <c r="H23" s="16" t="n">
        <v>249</v>
      </c>
      <c r="I23" s="17" t="n">
        <v>2</v>
      </c>
      <c r="J23" s="18" t="n">
        <v>0</v>
      </c>
      <c r="K23" s="20"/>
      <c r="L23" s="20"/>
      <c r="M23" s="20"/>
      <c r="N23" s="20"/>
    </row>
    <row r="24" customFormat="false" ht="15" hidden="false" customHeight="false" outlineLevel="0" collapsed="false">
      <c r="A24" s="14" t="s">
        <v>192</v>
      </c>
      <c r="B24" s="15" t="n">
        <v>46066</v>
      </c>
      <c r="C24" s="14" t="s">
        <v>146</v>
      </c>
      <c r="D24" s="14" t="s">
        <v>164</v>
      </c>
      <c r="E24" s="14" t="s">
        <v>165</v>
      </c>
      <c r="F24" s="14" t="s">
        <v>162</v>
      </c>
      <c r="G24" s="14" t="s">
        <v>150</v>
      </c>
      <c r="H24" s="16" t="n">
        <v>89.95</v>
      </c>
      <c r="I24" s="17" t="n">
        <v>1</v>
      </c>
      <c r="J24" s="18" t="n">
        <v>0.1</v>
      </c>
      <c r="K24" s="20"/>
      <c r="L24" s="20"/>
      <c r="M24" s="20"/>
      <c r="N24" s="20"/>
    </row>
    <row r="25" customFormat="false" ht="15" hidden="false" customHeight="false" outlineLevel="0" collapsed="false">
      <c r="A25" s="14" t="s">
        <v>193</v>
      </c>
      <c r="B25" s="15" t="n">
        <v>46066</v>
      </c>
      <c r="C25" s="14" t="s">
        <v>146</v>
      </c>
      <c r="D25" s="14" t="s">
        <v>182</v>
      </c>
      <c r="E25" s="14" t="s">
        <v>183</v>
      </c>
      <c r="F25" s="14" t="s">
        <v>162</v>
      </c>
      <c r="G25" s="14" t="s">
        <v>156</v>
      </c>
      <c r="H25" s="16" t="n">
        <v>119</v>
      </c>
      <c r="I25" s="17" t="n">
        <v>5</v>
      </c>
      <c r="J25" s="18" t="n">
        <v>0.05</v>
      </c>
      <c r="K25" s="20"/>
      <c r="L25" s="20"/>
      <c r="M25" s="20"/>
      <c r="N25" s="20"/>
    </row>
    <row r="26" customFormat="false" ht="15" hidden="false" customHeight="false" outlineLevel="0" collapsed="false">
      <c r="A26" s="14" t="s">
        <v>194</v>
      </c>
      <c r="B26" s="15" t="n">
        <v>46066</v>
      </c>
      <c r="C26" s="14" t="s">
        <v>161</v>
      </c>
      <c r="D26" s="14" t="s">
        <v>164</v>
      </c>
      <c r="E26" s="14" t="s">
        <v>165</v>
      </c>
      <c r="F26" s="14" t="s">
        <v>174</v>
      </c>
      <c r="G26" s="14" t="s">
        <v>150</v>
      </c>
      <c r="H26" s="16" t="n">
        <v>89.95</v>
      </c>
      <c r="I26" s="17" t="n">
        <v>1</v>
      </c>
      <c r="J26" s="18" t="n">
        <v>0</v>
      </c>
      <c r="K26" s="20"/>
      <c r="L26" s="20"/>
      <c r="M26" s="20"/>
      <c r="N26" s="20"/>
    </row>
    <row r="27" customFormat="false" ht="15" hidden="false" customHeight="false" outlineLevel="0" collapsed="false">
      <c r="A27" s="14" t="s">
        <v>195</v>
      </c>
      <c r="B27" s="15" t="n">
        <v>46068</v>
      </c>
      <c r="C27" s="14" t="s">
        <v>146</v>
      </c>
      <c r="D27" s="14" t="s">
        <v>153</v>
      </c>
      <c r="E27" s="14" t="s">
        <v>196</v>
      </c>
      <c r="F27" s="14" t="s">
        <v>178</v>
      </c>
      <c r="G27" s="14" t="s">
        <v>156</v>
      </c>
      <c r="H27" s="16" t="n">
        <v>39.95</v>
      </c>
      <c r="I27" s="17" t="n">
        <v>2</v>
      </c>
      <c r="J27" s="18" t="n">
        <v>0.1</v>
      </c>
      <c r="K27" s="20"/>
      <c r="L27" s="20"/>
      <c r="M27" s="20"/>
      <c r="N27" s="20"/>
    </row>
    <row r="28" customFormat="false" ht="15" hidden="false" customHeight="false" outlineLevel="0" collapsed="false">
      <c r="A28" s="14" t="s">
        <v>197</v>
      </c>
      <c r="B28" s="15" t="n">
        <v>46068</v>
      </c>
      <c r="C28" s="14" t="s">
        <v>161</v>
      </c>
      <c r="D28" s="14" t="s">
        <v>182</v>
      </c>
      <c r="E28" s="14" t="s">
        <v>198</v>
      </c>
      <c r="F28" s="14" t="s">
        <v>178</v>
      </c>
      <c r="G28" s="14" t="s">
        <v>150</v>
      </c>
      <c r="H28" s="16" t="n">
        <v>69.95</v>
      </c>
      <c r="I28" s="17" t="n">
        <v>1</v>
      </c>
      <c r="J28" s="18" t="n">
        <v>0.15</v>
      </c>
      <c r="K28" s="20"/>
      <c r="L28" s="20"/>
      <c r="M28" s="20"/>
      <c r="N28" s="20"/>
    </row>
    <row r="29" customFormat="false" ht="15" hidden="false" customHeight="false" outlineLevel="0" collapsed="false">
      <c r="A29" s="14" t="s">
        <v>199</v>
      </c>
      <c r="B29" s="15" t="n">
        <v>46070</v>
      </c>
      <c r="C29" s="14" t="s">
        <v>146</v>
      </c>
      <c r="D29" s="14" t="s">
        <v>182</v>
      </c>
      <c r="E29" s="14" t="s">
        <v>183</v>
      </c>
      <c r="F29" s="14" t="s">
        <v>178</v>
      </c>
      <c r="G29" s="14" t="s">
        <v>156</v>
      </c>
      <c r="H29" s="16" t="n">
        <v>119</v>
      </c>
      <c r="I29" s="17" t="n">
        <v>2</v>
      </c>
      <c r="J29" s="18" t="n">
        <v>0</v>
      </c>
      <c r="K29" s="20"/>
      <c r="L29" s="20"/>
      <c r="M29" s="20"/>
      <c r="N29" s="20"/>
    </row>
    <row r="30" customFormat="false" ht="15" hidden="false" customHeight="false" outlineLevel="0" collapsed="false">
      <c r="A30" s="14" t="s">
        <v>200</v>
      </c>
      <c r="B30" s="15" t="n">
        <v>46071</v>
      </c>
      <c r="C30" s="14" t="s">
        <v>158</v>
      </c>
      <c r="D30" s="14" t="s">
        <v>153</v>
      </c>
      <c r="E30" s="14" t="s">
        <v>196</v>
      </c>
      <c r="F30" s="14" t="s">
        <v>149</v>
      </c>
      <c r="G30" s="14" t="s">
        <v>156</v>
      </c>
      <c r="H30" s="16" t="n">
        <v>39.95</v>
      </c>
      <c r="I30" s="17" t="n">
        <v>4</v>
      </c>
      <c r="J30" s="18" t="n">
        <v>0.2</v>
      </c>
      <c r="K30" s="20"/>
      <c r="L30" s="20"/>
      <c r="M30" s="20"/>
      <c r="N30" s="20"/>
    </row>
    <row r="31" customFormat="false" ht="15" hidden="false" customHeight="false" outlineLevel="0" collapsed="false">
      <c r="A31" s="14" t="s">
        <v>201</v>
      </c>
      <c r="B31" s="15" t="n">
        <v>46075</v>
      </c>
      <c r="C31" s="14" t="s">
        <v>152</v>
      </c>
      <c r="D31" s="14" t="s">
        <v>168</v>
      </c>
      <c r="E31" s="14" t="s">
        <v>202</v>
      </c>
      <c r="F31" s="14" t="s">
        <v>170</v>
      </c>
      <c r="G31" s="14" t="s">
        <v>156</v>
      </c>
      <c r="H31" s="16" t="n">
        <v>89</v>
      </c>
      <c r="I31" s="17" t="n">
        <v>2</v>
      </c>
      <c r="J31" s="18" t="n">
        <v>0.05</v>
      </c>
      <c r="K31" s="20"/>
      <c r="L31" s="20"/>
      <c r="M31" s="20"/>
      <c r="N31" s="20"/>
    </row>
    <row r="32" customFormat="false" ht="15" hidden="false" customHeight="false" outlineLevel="0" collapsed="false">
      <c r="A32" s="14" t="s">
        <v>203</v>
      </c>
      <c r="B32" s="15" t="n">
        <v>46081</v>
      </c>
      <c r="C32" s="14" t="s">
        <v>146</v>
      </c>
      <c r="D32" s="14" t="s">
        <v>164</v>
      </c>
      <c r="E32" s="14" t="s">
        <v>204</v>
      </c>
      <c r="F32" s="14" t="s">
        <v>178</v>
      </c>
      <c r="G32" s="14" t="s">
        <v>205</v>
      </c>
      <c r="H32" s="16" t="n">
        <v>199</v>
      </c>
      <c r="I32" s="17" t="n">
        <v>1</v>
      </c>
      <c r="J32" s="18" t="n">
        <v>0.1</v>
      </c>
      <c r="K32" s="20"/>
      <c r="L32" s="20"/>
      <c r="M32" s="20"/>
      <c r="N32" s="20"/>
    </row>
    <row r="33" customFormat="false" ht="15" hidden="false" customHeight="false" outlineLevel="0" collapsed="false">
      <c r="A33" s="14" t="s">
        <v>206</v>
      </c>
      <c r="B33" s="15" t="n">
        <v>46082</v>
      </c>
      <c r="C33" s="14" t="s">
        <v>146</v>
      </c>
      <c r="D33" s="14" t="s">
        <v>168</v>
      </c>
      <c r="E33" s="14" t="s">
        <v>177</v>
      </c>
      <c r="F33" s="14" t="s">
        <v>174</v>
      </c>
      <c r="G33" s="14" t="s">
        <v>175</v>
      </c>
      <c r="H33" s="16" t="n">
        <v>149</v>
      </c>
      <c r="I33" s="17" t="n">
        <v>1</v>
      </c>
      <c r="J33" s="18" t="n">
        <v>0.1</v>
      </c>
      <c r="K33" s="20"/>
      <c r="L33" s="20"/>
      <c r="M33" s="20"/>
      <c r="N33" s="20"/>
    </row>
    <row r="34" customFormat="false" ht="15" hidden="false" customHeight="false" outlineLevel="0" collapsed="false">
      <c r="A34" s="14" t="s">
        <v>207</v>
      </c>
      <c r="B34" s="15" t="n">
        <v>46082</v>
      </c>
      <c r="C34" s="14" t="s">
        <v>158</v>
      </c>
      <c r="D34" s="14" t="s">
        <v>164</v>
      </c>
      <c r="E34" s="14" t="s">
        <v>208</v>
      </c>
      <c r="F34" s="14" t="s">
        <v>170</v>
      </c>
      <c r="G34" s="14" t="s">
        <v>156</v>
      </c>
      <c r="H34" s="16" t="n">
        <v>69.95</v>
      </c>
      <c r="I34" s="17" t="n">
        <v>3</v>
      </c>
      <c r="J34" s="18" t="n">
        <v>0.1</v>
      </c>
      <c r="K34" s="20"/>
      <c r="L34" s="20"/>
      <c r="M34" s="20"/>
      <c r="N34" s="20"/>
    </row>
    <row r="35" customFormat="false" ht="15" hidden="false" customHeight="false" outlineLevel="0" collapsed="false">
      <c r="A35" s="14" t="s">
        <v>209</v>
      </c>
      <c r="B35" s="15" t="n">
        <v>46083</v>
      </c>
      <c r="C35" s="14" t="s">
        <v>152</v>
      </c>
      <c r="D35" s="14" t="s">
        <v>168</v>
      </c>
      <c r="E35" s="14" t="s">
        <v>202</v>
      </c>
      <c r="F35" s="14" t="s">
        <v>155</v>
      </c>
      <c r="G35" s="14" t="s">
        <v>205</v>
      </c>
      <c r="H35" s="16" t="n">
        <v>89</v>
      </c>
      <c r="I35" s="17" t="n">
        <v>1</v>
      </c>
      <c r="J35" s="18" t="n">
        <v>0.15</v>
      </c>
      <c r="K35" s="20"/>
      <c r="L35" s="20"/>
      <c r="M35" s="20"/>
      <c r="N35" s="20"/>
    </row>
    <row r="36" customFormat="false" ht="15" hidden="false" customHeight="false" outlineLevel="0" collapsed="false">
      <c r="A36" s="14" t="s">
        <v>210</v>
      </c>
      <c r="B36" s="15" t="n">
        <v>46086</v>
      </c>
      <c r="C36" s="14" t="s">
        <v>161</v>
      </c>
      <c r="D36" s="14" t="s">
        <v>147</v>
      </c>
      <c r="E36" s="14" t="s">
        <v>148</v>
      </c>
      <c r="F36" s="14" t="s">
        <v>155</v>
      </c>
      <c r="G36" s="14" t="s">
        <v>156</v>
      </c>
      <c r="H36" s="16" t="n">
        <v>29.95</v>
      </c>
      <c r="I36" s="17" t="n">
        <v>1</v>
      </c>
      <c r="J36" s="18" t="n">
        <v>0</v>
      </c>
      <c r="K36" s="20"/>
      <c r="L36" s="20"/>
      <c r="M36" s="20"/>
      <c r="N36" s="20"/>
    </row>
    <row r="37" customFormat="false" ht="15" hidden="false" customHeight="false" outlineLevel="0" collapsed="false">
      <c r="A37" s="14" t="s">
        <v>211</v>
      </c>
      <c r="B37" s="15" t="n">
        <v>46090</v>
      </c>
      <c r="C37" s="14" t="s">
        <v>152</v>
      </c>
      <c r="D37" s="14" t="s">
        <v>168</v>
      </c>
      <c r="E37" s="14" t="s">
        <v>177</v>
      </c>
      <c r="F37" s="14" t="s">
        <v>170</v>
      </c>
      <c r="G37" s="14" t="s">
        <v>175</v>
      </c>
      <c r="H37" s="16" t="n">
        <v>149</v>
      </c>
      <c r="I37" s="17" t="n">
        <v>4</v>
      </c>
      <c r="J37" s="18" t="n">
        <v>0</v>
      </c>
      <c r="K37" s="20"/>
      <c r="L37" s="20"/>
      <c r="M37" s="20"/>
      <c r="N37" s="20"/>
    </row>
    <row r="38" customFormat="false" ht="15" hidden="false" customHeight="false" outlineLevel="0" collapsed="false">
      <c r="A38" s="14" t="s">
        <v>212</v>
      </c>
      <c r="B38" s="15" t="n">
        <v>46091</v>
      </c>
      <c r="C38" s="14" t="s">
        <v>161</v>
      </c>
      <c r="D38" s="14" t="s">
        <v>182</v>
      </c>
      <c r="E38" s="14" t="s">
        <v>213</v>
      </c>
      <c r="F38" s="14" t="s">
        <v>155</v>
      </c>
      <c r="G38" s="14" t="s">
        <v>175</v>
      </c>
      <c r="H38" s="16" t="n">
        <v>49.95</v>
      </c>
      <c r="I38" s="17" t="n">
        <v>5</v>
      </c>
      <c r="J38" s="18" t="n">
        <v>0.05</v>
      </c>
      <c r="K38" s="20"/>
      <c r="L38" s="20"/>
      <c r="M38" s="20"/>
      <c r="N38" s="20"/>
    </row>
    <row r="39" customFormat="false" ht="15" hidden="false" customHeight="false" outlineLevel="0" collapsed="false">
      <c r="A39" s="14" t="s">
        <v>214</v>
      </c>
      <c r="B39" s="15" t="n">
        <v>46092</v>
      </c>
      <c r="C39" s="14" t="s">
        <v>152</v>
      </c>
      <c r="D39" s="14" t="s">
        <v>147</v>
      </c>
      <c r="E39" s="14" t="s">
        <v>215</v>
      </c>
      <c r="F39" s="14" t="s">
        <v>174</v>
      </c>
      <c r="G39" s="14" t="s">
        <v>150</v>
      </c>
      <c r="H39" s="16" t="n">
        <v>49.95</v>
      </c>
      <c r="I39" s="17" t="n">
        <v>1</v>
      </c>
      <c r="J39" s="18" t="n">
        <v>0</v>
      </c>
      <c r="K39" s="20"/>
      <c r="L39" s="20"/>
      <c r="M39" s="20"/>
      <c r="N39" s="20"/>
    </row>
    <row r="40" customFormat="false" ht="15" hidden="false" customHeight="false" outlineLevel="0" collapsed="false">
      <c r="A40" s="14" t="s">
        <v>216</v>
      </c>
      <c r="B40" s="15" t="n">
        <v>46093</v>
      </c>
      <c r="C40" s="14" t="s">
        <v>161</v>
      </c>
      <c r="D40" s="14" t="s">
        <v>168</v>
      </c>
      <c r="E40" s="14" t="s">
        <v>177</v>
      </c>
      <c r="F40" s="14" t="s">
        <v>162</v>
      </c>
      <c r="G40" s="14" t="s">
        <v>175</v>
      </c>
      <c r="H40" s="16" t="n">
        <v>149</v>
      </c>
      <c r="I40" s="17" t="n">
        <v>3</v>
      </c>
      <c r="J40" s="18" t="n">
        <v>0.05</v>
      </c>
      <c r="K40" s="20"/>
      <c r="L40" s="20"/>
      <c r="M40" s="20"/>
      <c r="N40" s="20"/>
    </row>
    <row r="41" customFormat="false" ht="15" hidden="false" customHeight="false" outlineLevel="0" collapsed="false">
      <c r="A41" s="14" t="s">
        <v>217</v>
      </c>
      <c r="B41" s="15" t="n">
        <v>46095</v>
      </c>
      <c r="C41" s="14" t="s">
        <v>146</v>
      </c>
      <c r="D41" s="14" t="s">
        <v>168</v>
      </c>
      <c r="E41" s="14" t="s">
        <v>177</v>
      </c>
      <c r="F41" s="14" t="s">
        <v>170</v>
      </c>
      <c r="G41" s="14" t="s">
        <v>156</v>
      </c>
      <c r="H41" s="16" t="n">
        <v>149</v>
      </c>
      <c r="I41" s="17" t="n">
        <v>1</v>
      </c>
      <c r="J41" s="18" t="n">
        <v>0.1</v>
      </c>
      <c r="K41" s="20"/>
      <c r="L41" s="20"/>
      <c r="M41" s="20"/>
      <c r="N41" s="20"/>
    </row>
    <row r="42" customFormat="false" ht="15" hidden="false" customHeight="false" outlineLevel="0" collapsed="false">
      <c r="A42" s="14" t="s">
        <v>218</v>
      </c>
      <c r="B42" s="15" t="n">
        <v>46095</v>
      </c>
      <c r="C42" s="14" t="s">
        <v>146</v>
      </c>
      <c r="D42" s="14" t="s">
        <v>164</v>
      </c>
      <c r="E42" s="14" t="s">
        <v>208</v>
      </c>
      <c r="F42" s="14" t="s">
        <v>162</v>
      </c>
      <c r="G42" s="14" t="s">
        <v>156</v>
      </c>
      <c r="H42" s="16" t="n">
        <v>69.95</v>
      </c>
      <c r="I42" s="17" t="n">
        <v>1</v>
      </c>
      <c r="J42" s="18" t="n">
        <v>0.2</v>
      </c>
      <c r="K42" s="20"/>
      <c r="L42" s="20"/>
      <c r="M42" s="20"/>
      <c r="N42" s="20"/>
    </row>
    <row r="43" customFormat="false" ht="15" hidden="false" customHeight="false" outlineLevel="0" collapsed="false">
      <c r="A43" s="14" t="s">
        <v>219</v>
      </c>
      <c r="B43" s="15" t="n">
        <v>46095</v>
      </c>
      <c r="C43" s="14" t="s">
        <v>152</v>
      </c>
      <c r="D43" s="14" t="s">
        <v>153</v>
      </c>
      <c r="E43" s="14" t="s">
        <v>154</v>
      </c>
      <c r="F43" s="14" t="s">
        <v>149</v>
      </c>
      <c r="G43" s="14" t="s">
        <v>156</v>
      </c>
      <c r="H43" s="16" t="n">
        <v>89</v>
      </c>
      <c r="I43" s="17" t="n">
        <v>2</v>
      </c>
      <c r="J43" s="18" t="n">
        <v>0</v>
      </c>
      <c r="K43" s="20"/>
      <c r="L43" s="20"/>
      <c r="M43" s="20"/>
      <c r="N43" s="20"/>
    </row>
    <row r="44" customFormat="false" ht="15" hidden="false" customHeight="false" outlineLevel="0" collapsed="false">
      <c r="A44" s="14" t="s">
        <v>220</v>
      </c>
      <c r="B44" s="15" t="n">
        <v>46096</v>
      </c>
      <c r="C44" s="14" t="s">
        <v>152</v>
      </c>
      <c r="D44" s="14" t="s">
        <v>168</v>
      </c>
      <c r="E44" s="14" t="s">
        <v>169</v>
      </c>
      <c r="F44" s="14" t="s">
        <v>178</v>
      </c>
      <c r="G44" s="14" t="s">
        <v>156</v>
      </c>
      <c r="H44" s="16" t="n">
        <v>79.95</v>
      </c>
      <c r="I44" s="17" t="n">
        <v>3</v>
      </c>
      <c r="J44" s="18" t="n">
        <v>0.2</v>
      </c>
      <c r="K44" s="20"/>
      <c r="L44" s="20"/>
      <c r="M44" s="20"/>
      <c r="N44" s="20"/>
    </row>
    <row r="45" customFormat="false" ht="15" hidden="false" customHeight="false" outlineLevel="0" collapsed="false">
      <c r="A45" s="14" t="s">
        <v>221</v>
      </c>
      <c r="B45" s="15" t="n">
        <v>46097</v>
      </c>
      <c r="C45" s="14" t="s">
        <v>158</v>
      </c>
      <c r="D45" s="14" t="s">
        <v>164</v>
      </c>
      <c r="E45" s="14" t="s">
        <v>204</v>
      </c>
      <c r="F45" s="14" t="s">
        <v>178</v>
      </c>
      <c r="G45" s="14" t="s">
        <v>150</v>
      </c>
      <c r="H45" s="16" t="n">
        <v>199</v>
      </c>
      <c r="I45" s="17" t="n">
        <v>1</v>
      </c>
      <c r="J45" s="18" t="n">
        <v>0.2</v>
      </c>
      <c r="K45" s="20"/>
      <c r="L45" s="20"/>
      <c r="M45" s="20"/>
      <c r="N45" s="20"/>
    </row>
    <row r="46" customFormat="false" ht="15" hidden="false" customHeight="false" outlineLevel="0" collapsed="false">
      <c r="A46" s="14" t="s">
        <v>222</v>
      </c>
      <c r="B46" s="15" t="n">
        <v>46100</v>
      </c>
      <c r="C46" s="14" t="s">
        <v>146</v>
      </c>
      <c r="D46" s="14" t="s">
        <v>164</v>
      </c>
      <c r="E46" s="14" t="s">
        <v>204</v>
      </c>
      <c r="F46" s="14" t="s">
        <v>149</v>
      </c>
      <c r="G46" s="14" t="s">
        <v>156</v>
      </c>
      <c r="H46" s="16" t="n">
        <v>199</v>
      </c>
      <c r="I46" s="17" t="n">
        <v>4</v>
      </c>
      <c r="J46" s="18" t="n">
        <v>0.05</v>
      </c>
      <c r="K46" s="20"/>
      <c r="L46" s="20"/>
      <c r="M46" s="20"/>
      <c r="N46" s="20"/>
    </row>
    <row r="47" customFormat="false" ht="15" hidden="false" customHeight="false" outlineLevel="0" collapsed="false">
      <c r="A47" s="14" t="s">
        <v>223</v>
      </c>
      <c r="B47" s="15" t="n">
        <v>46100</v>
      </c>
      <c r="C47" s="14" t="s">
        <v>161</v>
      </c>
      <c r="D47" s="14" t="s">
        <v>164</v>
      </c>
      <c r="E47" s="14" t="s">
        <v>187</v>
      </c>
      <c r="F47" s="14" t="s">
        <v>155</v>
      </c>
      <c r="G47" s="14" t="s">
        <v>150</v>
      </c>
      <c r="H47" s="16" t="n">
        <v>159.95</v>
      </c>
      <c r="I47" s="17" t="n">
        <v>1</v>
      </c>
      <c r="J47" s="18" t="n">
        <v>0.05</v>
      </c>
      <c r="K47" s="20"/>
      <c r="L47" s="20"/>
      <c r="M47" s="20"/>
      <c r="N47" s="20"/>
    </row>
    <row r="48" customFormat="false" ht="15" hidden="false" customHeight="false" outlineLevel="0" collapsed="false">
      <c r="A48" s="14" t="s">
        <v>224</v>
      </c>
      <c r="B48" s="15" t="n">
        <v>46101</v>
      </c>
      <c r="C48" s="14" t="s">
        <v>158</v>
      </c>
      <c r="D48" s="14" t="s">
        <v>164</v>
      </c>
      <c r="E48" s="14" t="s">
        <v>208</v>
      </c>
      <c r="F48" s="14" t="s">
        <v>170</v>
      </c>
      <c r="G48" s="14" t="s">
        <v>156</v>
      </c>
      <c r="H48" s="16" t="n">
        <v>69.95</v>
      </c>
      <c r="I48" s="17" t="n">
        <v>1</v>
      </c>
      <c r="J48" s="18" t="n">
        <v>0.15</v>
      </c>
      <c r="K48" s="20"/>
      <c r="L48" s="20"/>
      <c r="M48" s="20"/>
      <c r="N48" s="20"/>
    </row>
    <row r="49" customFormat="false" ht="15" hidden="false" customHeight="false" outlineLevel="0" collapsed="false">
      <c r="A49" s="14" t="s">
        <v>225</v>
      </c>
      <c r="B49" s="15" t="n">
        <v>46101</v>
      </c>
      <c r="C49" s="14" t="s">
        <v>152</v>
      </c>
      <c r="D49" s="14" t="s">
        <v>164</v>
      </c>
      <c r="E49" s="14" t="s">
        <v>204</v>
      </c>
      <c r="F49" s="14" t="s">
        <v>162</v>
      </c>
      <c r="G49" s="14" t="s">
        <v>156</v>
      </c>
      <c r="H49" s="16" t="n">
        <v>199</v>
      </c>
      <c r="I49" s="17" t="n">
        <v>1</v>
      </c>
      <c r="J49" s="18" t="n">
        <v>0.05</v>
      </c>
      <c r="K49" s="20"/>
      <c r="L49" s="20"/>
      <c r="M49" s="20"/>
      <c r="N49" s="20"/>
    </row>
    <row r="50" customFormat="false" ht="15" hidden="false" customHeight="false" outlineLevel="0" collapsed="false">
      <c r="A50" s="14" t="s">
        <v>226</v>
      </c>
      <c r="B50" s="15" t="n">
        <v>46105</v>
      </c>
      <c r="C50" s="14" t="s">
        <v>161</v>
      </c>
      <c r="D50" s="14" t="s">
        <v>164</v>
      </c>
      <c r="E50" s="14" t="s">
        <v>208</v>
      </c>
      <c r="F50" s="14" t="s">
        <v>149</v>
      </c>
      <c r="G50" s="14" t="s">
        <v>150</v>
      </c>
      <c r="H50" s="16" t="n">
        <v>69.95</v>
      </c>
      <c r="I50" s="17" t="n">
        <v>5</v>
      </c>
      <c r="J50" s="18" t="n">
        <v>0.05</v>
      </c>
      <c r="K50" s="20"/>
      <c r="L50" s="20"/>
      <c r="M50" s="20"/>
      <c r="N50" s="20"/>
    </row>
    <row r="51" customFormat="false" ht="15" hidden="false" customHeight="false" outlineLevel="0" collapsed="false">
      <c r="A51" s="14" t="s">
        <v>227</v>
      </c>
      <c r="B51" s="15" t="n">
        <v>46108</v>
      </c>
      <c r="C51" s="14" t="s">
        <v>146</v>
      </c>
      <c r="D51" s="14" t="s">
        <v>168</v>
      </c>
      <c r="E51" s="14" t="s">
        <v>202</v>
      </c>
      <c r="F51" s="14" t="s">
        <v>178</v>
      </c>
      <c r="G51" s="14" t="s">
        <v>150</v>
      </c>
      <c r="H51" s="16" t="n">
        <v>89</v>
      </c>
      <c r="I51" s="17" t="n">
        <v>1</v>
      </c>
      <c r="J51" s="18" t="n">
        <v>0.05</v>
      </c>
      <c r="K51" s="20"/>
      <c r="L51" s="20"/>
      <c r="M51" s="20"/>
      <c r="N51" s="20"/>
    </row>
    <row r="52" customFormat="false" ht="15" hidden="false" customHeight="false" outlineLevel="0" collapsed="false">
      <c r="A52" s="14" t="s">
        <v>228</v>
      </c>
      <c r="B52" s="15" t="n">
        <v>46109</v>
      </c>
      <c r="C52" s="14" t="s">
        <v>152</v>
      </c>
      <c r="D52" s="14" t="s">
        <v>164</v>
      </c>
      <c r="E52" s="14" t="s">
        <v>185</v>
      </c>
      <c r="F52" s="14" t="s">
        <v>170</v>
      </c>
      <c r="G52" s="14" t="s">
        <v>150</v>
      </c>
      <c r="H52" s="16" t="n">
        <v>79</v>
      </c>
      <c r="I52" s="17" t="n">
        <v>2</v>
      </c>
      <c r="J52" s="18" t="n">
        <v>0</v>
      </c>
      <c r="K52" s="20"/>
      <c r="L52" s="20"/>
      <c r="M52" s="20"/>
      <c r="N52" s="20"/>
    </row>
    <row r="53" customFormat="false" ht="15" hidden="false" customHeight="false" outlineLevel="0" collapsed="false">
      <c r="A53" s="14" t="s">
        <v>229</v>
      </c>
      <c r="B53" s="15" t="n">
        <v>46116</v>
      </c>
      <c r="C53" s="14" t="s">
        <v>161</v>
      </c>
      <c r="D53" s="14" t="s">
        <v>153</v>
      </c>
      <c r="E53" s="14" t="s">
        <v>230</v>
      </c>
      <c r="F53" s="14" t="s">
        <v>149</v>
      </c>
      <c r="G53" s="14" t="s">
        <v>150</v>
      </c>
      <c r="H53" s="16" t="n">
        <v>75</v>
      </c>
      <c r="I53" s="17" t="n">
        <v>2</v>
      </c>
      <c r="J53" s="18" t="n">
        <v>0.1</v>
      </c>
      <c r="K53" s="20"/>
      <c r="L53" s="20"/>
      <c r="M53" s="20"/>
      <c r="N53" s="20"/>
    </row>
    <row r="54" customFormat="false" ht="15" hidden="false" customHeight="false" outlineLevel="0" collapsed="false">
      <c r="A54" s="14" t="s">
        <v>231</v>
      </c>
      <c r="B54" s="15" t="n">
        <v>46117</v>
      </c>
      <c r="C54" s="14" t="s">
        <v>146</v>
      </c>
      <c r="D54" s="14" t="s">
        <v>168</v>
      </c>
      <c r="E54" s="14" t="s">
        <v>169</v>
      </c>
      <c r="F54" s="14" t="s">
        <v>174</v>
      </c>
      <c r="G54" s="14" t="s">
        <v>205</v>
      </c>
      <c r="H54" s="16" t="n">
        <v>79.95</v>
      </c>
      <c r="I54" s="17" t="n">
        <v>3</v>
      </c>
      <c r="J54" s="18" t="n">
        <v>0.1</v>
      </c>
      <c r="K54" s="20"/>
      <c r="L54" s="20"/>
      <c r="M54" s="20"/>
      <c r="N54" s="20"/>
    </row>
    <row r="55" customFormat="false" ht="15" hidden="false" customHeight="false" outlineLevel="0" collapsed="false">
      <c r="A55" s="14" t="s">
        <v>232</v>
      </c>
      <c r="B55" s="15" t="n">
        <v>46118</v>
      </c>
      <c r="C55" s="14" t="s">
        <v>146</v>
      </c>
      <c r="D55" s="14" t="s">
        <v>168</v>
      </c>
      <c r="E55" s="14" t="s">
        <v>169</v>
      </c>
      <c r="F55" s="14" t="s">
        <v>162</v>
      </c>
      <c r="G55" s="14" t="s">
        <v>150</v>
      </c>
      <c r="H55" s="16" t="n">
        <v>79.95</v>
      </c>
      <c r="I55" s="17" t="n">
        <v>1</v>
      </c>
      <c r="J55" s="18" t="n">
        <v>0</v>
      </c>
      <c r="K55" s="20"/>
      <c r="L55" s="20"/>
      <c r="M55" s="20"/>
      <c r="N55" s="20"/>
    </row>
    <row r="56" customFormat="false" ht="15" hidden="false" customHeight="false" outlineLevel="0" collapsed="false">
      <c r="A56" s="14" t="s">
        <v>233</v>
      </c>
      <c r="B56" s="15" t="n">
        <v>46119</v>
      </c>
      <c r="C56" s="14" t="s">
        <v>146</v>
      </c>
      <c r="D56" s="14" t="s">
        <v>153</v>
      </c>
      <c r="E56" s="14" t="s">
        <v>159</v>
      </c>
      <c r="F56" s="14" t="s">
        <v>155</v>
      </c>
      <c r="G56" s="14" t="s">
        <v>150</v>
      </c>
      <c r="H56" s="16" t="n">
        <v>59.95</v>
      </c>
      <c r="I56" s="17" t="n">
        <v>1</v>
      </c>
      <c r="J56" s="18" t="n">
        <v>0.2</v>
      </c>
      <c r="K56" s="20"/>
      <c r="L56" s="20"/>
      <c r="M56" s="20"/>
      <c r="N56" s="20"/>
    </row>
    <row r="57" customFormat="false" ht="15" hidden="false" customHeight="false" outlineLevel="0" collapsed="false">
      <c r="A57" s="14" t="s">
        <v>234</v>
      </c>
      <c r="B57" s="15" t="n">
        <v>46121</v>
      </c>
      <c r="C57" s="14" t="s">
        <v>158</v>
      </c>
      <c r="D57" s="14" t="s">
        <v>153</v>
      </c>
      <c r="E57" s="14" t="s">
        <v>235</v>
      </c>
      <c r="F57" s="14" t="s">
        <v>170</v>
      </c>
      <c r="G57" s="14" t="s">
        <v>150</v>
      </c>
      <c r="H57" s="16" t="n">
        <v>45</v>
      </c>
      <c r="I57" s="17" t="n">
        <v>1</v>
      </c>
      <c r="J57" s="18" t="n">
        <v>0</v>
      </c>
      <c r="K57" s="20"/>
      <c r="L57" s="20"/>
      <c r="M57" s="20"/>
      <c r="N57" s="20"/>
    </row>
    <row r="58" customFormat="false" ht="15" hidden="false" customHeight="false" outlineLevel="0" collapsed="false">
      <c r="A58" s="14" t="s">
        <v>236</v>
      </c>
      <c r="B58" s="15" t="n">
        <v>46124</v>
      </c>
      <c r="C58" s="14" t="s">
        <v>158</v>
      </c>
      <c r="D58" s="14" t="s">
        <v>147</v>
      </c>
      <c r="E58" s="14" t="s">
        <v>237</v>
      </c>
      <c r="F58" s="14" t="s">
        <v>155</v>
      </c>
      <c r="G58" s="14" t="s">
        <v>150</v>
      </c>
      <c r="H58" s="16" t="n">
        <v>69</v>
      </c>
      <c r="I58" s="17" t="n">
        <v>1</v>
      </c>
      <c r="J58" s="18" t="n">
        <v>0.15</v>
      </c>
      <c r="K58" s="20"/>
      <c r="L58" s="20"/>
      <c r="M58" s="20"/>
      <c r="N58" s="20"/>
    </row>
    <row r="59" customFormat="false" ht="15" hidden="false" customHeight="false" outlineLevel="0" collapsed="false">
      <c r="A59" s="14" t="s">
        <v>238</v>
      </c>
      <c r="B59" s="15" t="n">
        <v>46129</v>
      </c>
      <c r="C59" s="14" t="s">
        <v>146</v>
      </c>
      <c r="D59" s="14" t="s">
        <v>164</v>
      </c>
      <c r="E59" s="14" t="s">
        <v>208</v>
      </c>
      <c r="F59" s="14" t="s">
        <v>155</v>
      </c>
      <c r="G59" s="14" t="s">
        <v>150</v>
      </c>
      <c r="H59" s="16" t="n">
        <v>69.95</v>
      </c>
      <c r="I59" s="17" t="n">
        <v>2</v>
      </c>
      <c r="J59" s="18" t="n">
        <v>0.1</v>
      </c>
      <c r="K59" s="20"/>
      <c r="L59" s="20"/>
      <c r="M59" s="20"/>
      <c r="N59" s="20"/>
    </row>
    <row r="60" customFormat="false" ht="15" hidden="false" customHeight="false" outlineLevel="0" collapsed="false">
      <c r="A60" s="14" t="s">
        <v>239</v>
      </c>
      <c r="B60" s="15" t="n">
        <v>46132</v>
      </c>
      <c r="C60" s="14" t="s">
        <v>161</v>
      </c>
      <c r="D60" s="14" t="s">
        <v>164</v>
      </c>
      <c r="E60" s="14" t="s">
        <v>208</v>
      </c>
      <c r="F60" s="14" t="s">
        <v>162</v>
      </c>
      <c r="G60" s="14" t="s">
        <v>150</v>
      </c>
      <c r="H60" s="16" t="n">
        <v>69.95</v>
      </c>
      <c r="I60" s="17" t="n">
        <v>1</v>
      </c>
      <c r="J60" s="18" t="n">
        <v>0</v>
      </c>
      <c r="K60" s="20"/>
      <c r="L60" s="20"/>
      <c r="M60" s="20"/>
      <c r="N60" s="20"/>
    </row>
    <row r="61" customFormat="false" ht="15" hidden="false" customHeight="false" outlineLevel="0" collapsed="false">
      <c r="A61" s="14" t="s">
        <v>240</v>
      </c>
      <c r="B61" s="15" t="n">
        <v>46133</v>
      </c>
      <c r="C61" s="14" t="s">
        <v>152</v>
      </c>
      <c r="D61" s="14" t="s">
        <v>147</v>
      </c>
      <c r="E61" s="14" t="s">
        <v>148</v>
      </c>
      <c r="F61" s="14" t="s">
        <v>178</v>
      </c>
      <c r="G61" s="14" t="s">
        <v>156</v>
      </c>
      <c r="H61" s="16" t="n">
        <v>29.95</v>
      </c>
      <c r="I61" s="17" t="n">
        <v>1</v>
      </c>
      <c r="J61" s="18" t="n">
        <v>0</v>
      </c>
      <c r="K61" s="20"/>
      <c r="L61" s="20"/>
      <c r="M61" s="20"/>
      <c r="N61" s="20"/>
    </row>
    <row r="62" customFormat="false" ht="15" hidden="false" customHeight="false" outlineLevel="0" collapsed="false">
      <c r="A62" s="14" t="s">
        <v>241</v>
      </c>
      <c r="B62" s="15" t="n">
        <v>46135</v>
      </c>
      <c r="C62" s="14" t="s">
        <v>161</v>
      </c>
      <c r="D62" s="14" t="s">
        <v>168</v>
      </c>
      <c r="E62" s="14" t="s">
        <v>180</v>
      </c>
      <c r="F62" s="14" t="s">
        <v>178</v>
      </c>
      <c r="G62" s="14" t="s">
        <v>150</v>
      </c>
      <c r="H62" s="16" t="n">
        <v>99.95</v>
      </c>
      <c r="I62" s="17" t="n">
        <v>1</v>
      </c>
      <c r="J62" s="18" t="n">
        <v>0</v>
      </c>
      <c r="K62" s="20"/>
      <c r="L62" s="20"/>
      <c r="M62" s="20"/>
      <c r="N62" s="20"/>
    </row>
    <row r="63" customFormat="false" ht="15" hidden="false" customHeight="false" outlineLevel="0" collapsed="false">
      <c r="A63" s="14" t="s">
        <v>242</v>
      </c>
      <c r="B63" s="15" t="n">
        <v>46137</v>
      </c>
      <c r="C63" s="14" t="s">
        <v>158</v>
      </c>
      <c r="D63" s="14" t="s">
        <v>153</v>
      </c>
      <c r="E63" s="14" t="s">
        <v>159</v>
      </c>
      <c r="F63" s="14" t="s">
        <v>155</v>
      </c>
      <c r="G63" s="14" t="s">
        <v>156</v>
      </c>
      <c r="H63" s="16" t="n">
        <v>59.95</v>
      </c>
      <c r="I63" s="17" t="n">
        <v>1</v>
      </c>
      <c r="J63" s="18" t="n">
        <v>0.15</v>
      </c>
      <c r="K63" s="20"/>
      <c r="L63" s="20"/>
      <c r="M63" s="20"/>
      <c r="N63" s="20"/>
    </row>
    <row r="64" customFormat="false" ht="15" hidden="false" customHeight="false" outlineLevel="0" collapsed="false">
      <c r="A64" s="14" t="s">
        <v>243</v>
      </c>
      <c r="B64" s="15" t="n">
        <v>46142</v>
      </c>
      <c r="C64" s="14" t="s">
        <v>146</v>
      </c>
      <c r="D64" s="14" t="s">
        <v>168</v>
      </c>
      <c r="E64" s="14" t="s">
        <v>169</v>
      </c>
      <c r="F64" s="14" t="s">
        <v>178</v>
      </c>
      <c r="G64" s="14" t="s">
        <v>150</v>
      </c>
      <c r="H64" s="16" t="n">
        <v>79.95</v>
      </c>
      <c r="I64" s="17" t="n">
        <v>1</v>
      </c>
      <c r="J64" s="18" t="n">
        <v>0</v>
      </c>
      <c r="K64" s="20"/>
      <c r="L64" s="20"/>
      <c r="M64" s="20"/>
      <c r="N64" s="20"/>
    </row>
    <row r="65" customFormat="false" ht="15" hidden="false" customHeight="false" outlineLevel="0" collapsed="false">
      <c r="A65" s="14" t="s">
        <v>244</v>
      </c>
      <c r="B65" s="15" t="n">
        <v>46142</v>
      </c>
      <c r="C65" s="14" t="s">
        <v>152</v>
      </c>
      <c r="D65" s="14" t="s">
        <v>147</v>
      </c>
      <c r="E65" s="14" t="s">
        <v>237</v>
      </c>
      <c r="F65" s="14" t="s">
        <v>170</v>
      </c>
      <c r="G65" s="14" t="s">
        <v>156</v>
      </c>
      <c r="H65" s="16" t="n">
        <v>69</v>
      </c>
      <c r="I65" s="17" t="n">
        <v>2</v>
      </c>
      <c r="J65" s="18" t="n">
        <v>0.15</v>
      </c>
      <c r="K65" s="20"/>
      <c r="L65" s="20"/>
      <c r="M65" s="20"/>
      <c r="N65" s="20"/>
    </row>
    <row r="66" customFormat="false" ht="15" hidden="false" customHeight="false" outlineLevel="0" collapsed="false">
      <c r="A66" s="14" t="s">
        <v>245</v>
      </c>
      <c r="B66" s="15" t="n">
        <v>46143</v>
      </c>
      <c r="C66" s="14" t="s">
        <v>161</v>
      </c>
      <c r="D66" s="14" t="s">
        <v>164</v>
      </c>
      <c r="E66" s="14" t="s">
        <v>185</v>
      </c>
      <c r="F66" s="14" t="s">
        <v>170</v>
      </c>
      <c r="G66" s="14" t="s">
        <v>150</v>
      </c>
      <c r="H66" s="16" t="n">
        <v>79</v>
      </c>
      <c r="I66" s="17" t="n">
        <v>4</v>
      </c>
      <c r="J66" s="18" t="n">
        <v>0.1</v>
      </c>
      <c r="K66" s="20"/>
      <c r="L66" s="20"/>
      <c r="M66" s="20"/>
      <c r="N66" s="20"/>
    </row>
    <row r="67" customFormat="false" ht="15" hidden="false" customHeight="false" outlineLevel="0" collapsed="false">
      <c r="A67" s="14" t="s">
        <v>246</v>
      </c>
      <c r="B67" s="15" t="n">
        <v>46144</v>
      </c>
      <c r="C67" s="14" t="s">
        <v>152</v>
      </c>
      <c r="D67" s="14" t="s">
        <v>168</v>
      </c>
      <c r="E67" s="14" t="s">
        <v>177</v>
      </c>
      <c r="F67" s="14" t="s">
        <v>155</v>
      </c>
      <c r="G67" s="14" t="s">
        <v>150</v>
      </c>
      <c r="H67" s="16" t="n">
        <v>149</v>
      </c>
      <c r="I67" s="17" t="n">
        <v>1</v>
      </c>
      <c r="J67" s="18" t="n">
        <v>0.15</v>
      </c>
      <c r="K67" s="20"/>
      <c r="L67" s="20"/>
      <c r="M67" s="20"/>
      <c r="N67" s="20"/>
    </row>
    <row r="68" customFormat="false" ht="15" hidden="false" customHeight="false" outlineLevel="0" collapsed="false">
      <c r="A68" s="14" t="s">
        <v>247</v>
      </c>
      <c r="B68" s="15" t="n">
        <v>46146</v>
      </c>
      <c r="C68" s="14" t="s">
        <v>146</v>
      </c>
      <c r="D68" s="14" t="s">
        <v>147</v>
      </c>
      <c r="E68" s="14" t="s">
        <v>237</v>
      </c>
      <c r="F68" s="14" t="s">
        <v>149</v>
      </c>
      <c r="G68" s="14" t="s">
        <v>156</v>
      </c>
      <c r="H68" s="16" t="n">
        <v>69</v>
      </c>
      <c r="I68" s="17" t="n">
        <v>1</v>
      </c>
      <c r="J68" s="18" t="n">
        <v>0.1</v>
      </c>
      <c r="K68" s="20"/>
      <c r="L68" s="20"/>
      <c r="M68" s="20"/>
      <c r="N68" s="20"/>
    </row>
    <row r="69" customFormat="false" ht="15" hidden="false" customHeight="false" outlineLevel="0" collapsed="false">
      <c r="A69" s="14" t="s">
        <v>248</v>
      </c>
      <c r="B69" s="15" t="n">
        <v>46148</v>
      </c>
      <c r="C69" s="14" t="s">
        <v>152</v>
      </c>
      <c r="D69" s="14" t="s">
        <v>164</v>
      </c>
      <c r="E69" s="14" t="s">
        <v>208</v>
      </c>
      <c r="F69" s="14" t="s">
        <v>170</v>
      </c>
      <c r="G69" s="14" t="s">
        <v>150</v>
      </c>
      <c r="H69" s="16" t="n">
        <v>69.95</v>
      </c>
      <c r="I69" s="17" t="n">
        <v>1</v>
      </c>
      <c r="J69" s="18" t="n">
        <v>0.1</v>
      </c>
      <c r="K69" s="20"/>
      <c r="L69" s="20"/>
      <c r="M69" s="20"/>
      <c r="N69" s="20"/>
    </row>
    <row r="70" customFormat="false" ht="15" hidden="false" customHeight="false" outlineLevel="0" collapsed="false">
      <c r="A70" s="14" t="s">
        <v>249</v>
      </c>
      <c r="B70" s="15" t="n">
        <v>46149</v>
      </c>
      <c r="C70" s="14" t="s">
        <v>161</v>
      </c>
      <c r="D70" s="14" t="s">
        <v>153</v>
      </c>
      <c r="E70" s="14" t="s">
        <v>230</v>
      </c>
      <c r="F70" s="14" t="s">
        <v>178</v>
      </c>
      <c r="G70" s="14" t="s">
        <v>150</v>
      </c>
      <c r="H70" s="16" t="n">
        <v>75</v>
      </c>
      <c r="I70" s="17" t="n">
        <v>3</v>
      </c>
      <c r="J70" s="18" t="n">
        <v>0.15</v>
      </c>
      <c r="K70" s="20"/>
      <c r="L70" s="20"/>
      <c r="M70" s="20"/>
      <c r="N70" s="20"/>
    </row>
    <row r="71" customFormat="false" ht="15" hidden="false" customHeight="false" outlineLevel="0" collapsed="false">
      <c r="A71" s="14" t="s">
        <v>250</v>
      </c>
      <c r="B71" s="15" t="n">
        <v>46150</v>
      </c>
      <c r="C71" s="14" t="s">
        <v>161</v>
      </c>
      <c r="D71" s="14" t="s">
        <v>153</v>
      </c>
      <c r="E71" s="14" t="s">
        <v>159</v>
      </c>
      <c r="F71" s="14" t="s">
        <v>178</v>
      </c>
      <c r="G71" s="14" t="s">
        <v>205</v>
      </c>
      <c r="H71" s="16" t="n">
        <v>59.95</v>
      </c>
      <c r="I71" s="17" t="n">
        <v>2</v>
      </c>
      <c r="J71" s="18" t="n">
        <v>0.1</v>
      </c>
      <c r="K71" s="20"/>
      <c r="L71" s="20"/>
      <c r="M71" s="20"/>
      <c r="N71" s="20"/>
    </row>
    <row r="72" customFormat="false" ht="15" hidden="false" customHeight="false" outlineLevel="0" collapsed="false">
      <c r="A72" s="14" t="s">
        <v>251</v>
      </c>
      <c r="B72" s="15" t="n">
        <v>46152</v>
      </c>
      <c r="C72" s="14" t="s">
        <v>161</v>
      </c>
      <c r="D72" s="14" t="s">
        <v>147</v>
      </c>
      <c r="E72" s="14" t="s">
        <v>252</v>
      </c>
      <c r="F72" s="14" t="s">
        <v>162</v>
      </c>
      <c r="G72" s="14" t="s">
        <v>156</v>
      </c>
      <c r="H72" s="16" t="n">
        <v>55</v>
      </c>
      <c r="I72" s="17" t="n">
        <v>2</v>
      </c>
      <c r="J72" s="18" t="n">
        <v>0.05</v>
      </c>
      <c r="K72" s="20"/>
      <c r="L72" s="20"/>
      <c r="M72" s="20"/>
      <c r="N72" s="20"/>
    </row>
    <row r="73" customFormat="false" ht="15" hidden="false" customHeight="false" outlineLevel="0" collapsed="false">
      <c r="A73" s="14" t="s">
        <v>253</v>
      </c>
      <c r="B73" s="15" t="n">
        <v>46152</v>
      </c>
      <c r="C73" s="14" t="s">
        <v>158</v>
      </c>
      <c r="D73" s="14" t="s">
        <v>168</v>
      </c>
      <c r="E73" s="14" t="s">
        <v>180</v>
      </c>
      <c r="F73" s="14" t="s">
        <v>170</v>
      </c>
      <c r="G73" s="14" t="s">
        <v>175</v>
      </c>
      <c r="H73" s="16" t="n">
        <v>99.95</v>
      </c>
      <c r="I73" s="17" t="n">
        <v>1</v>
      </c>
      <c r="J73" s="18" t="n">
        <v>0.2</v>
      </c>
      <c r="K73" s="20"/>
      <c r="L73" s="20"/>
      <c r="M73" s="20"/>
      <c r="N73" s="20"/>
    </row>
    <row r="74" customFormat="false" ht="15" hidden="false" customHeight="false" outlineLevel="0" collapsed="false">
      <c r="A74" s="14" t="s">
        <v>254</v>
      </c>
      <c r="B74" s="15" t="n">
        <v>46153</v>
      </c>
      <c r="C74" s="14" t="s">
        <v>146</v>
      </c>
      <c r="D74" s="14" t="s">
        <v>168</v>
      </c>
      <c r="E74" s="14" t="s">
        <v>169</v>
      </c>
      <c r="F74" s="14" t="s">
        <v>155</v>
      </c>
      <c r="G74" s="14" t="s">
        <v>205</v>
      </c>
      <c r="H74" s="16" t="n">
        <v>79.95</v>
      </c>
      <c r="I74" s="17" t="n">
        <v>1</v>
      </c>
      <c r="J74" s="18" t="n">
        <v>0</v>
      </c>
      <c r="K74" s="20"/>
      <c r="L74" s="20"/>
      <c r="M74" s="20"/>
      <c r="N74" s="20"/>
    </row>
    <row r="75" customFormat="false" ht="15" hidden="false" customHeight="false" outlineLevel="0" collapsed="false">
      <c r="A75" s="14" t="s">
        <v>255</v>
      </c>
      <c r="B75" s="15" t="n">
        <v>46154</v>
      </c>
      <c r="C75" s="14" t="s">
        <v>161</v>
      </c>
      <c r="D75" s="14" t="s">
        <v>168</v>
      </c>
      <c r="E75" s="14" t="s">
        <v>180</v>
      </c>
      <c r="F75" s="14" t="s">
        <v>162</v>
      </c>
      <c r="G75" s="14" t="s">
        <v>205</v>
      </c>
      <c r="H75" s="16" t="n">
        <v>99.95</v>
      </c>
      <c r="I75" s="17" t="n">
        <v>1</v>
      </c>
      <c r="J75" s="18" t="n">
        <v>0.05</v>
      </c>
      <c r="K75" s="20"/>
      <c r="L75" s="20"/>
      <c r="M75" s="20"/>
      <c r="N75" s="20"/>
    </row>
    <row r="76" customFormat="false" ht="15" hidden="false" customHeight="false" outlineLevel="0" collapsed="false">
      <c r="A76" s="14" t="s">
        <v>256</v>
      </c>
      <c r="B76" s="15" t="n">
        <v>46157</v>
      </c>
      <c r="C76" s="14" t="s">
        <v>158</v>
      </c>
      <c r="D76" s="14" t="s">
        <v>164</v>
      </c>
      <c r="E76" s="14" t="s">
        <v>165</v>
      </c>
      <c r="F76" s="14" t="s">
        <v>162</v>
      </c>
      <c r="G76" s="14" t="s">
        <v>205</v>
      </c>
      <c r="H76" s="16" t="n">
        <v>89.95</v>
      </c>
      <c r="I76" s="17" t="n">
        <v>1</v>
      </c>
      <c r="J76" s="18" t="n">
        <v>0</v>
      </c>
      <c r="K76" s="20"/>
      <c r="L76" s="20"/>
      <c r="M76" s="20"/>
      <c r="N76" s="20"/>
    </row>
    <row r="77" customFormat="false" ht="15" hidden="false" customHeight="false" outlineLevel="0" collapsed="false">
      <c r="A77" s="14" t="s">
        <v>257</v>
      </c>
      <c r="B77" s="15" t="n">
        <v>46158</v>
      </c>
      <c r="C77" s="14" t="s">
        <v>146</v>
      </c>
      <c r="D77" s="14" t="s">
        <v>168</v>
      </c>
      <c r="E77" s="14" t="s">
        <v>177</v>
      </c>
      <c r="F77" s="14" t="s">
        <v>178</v>
      </c>
      <c r="G77" s="14" t="s">
        <v>175</v>
      </c>
      <c r="H77" s="16" t="n">
        <v>149</v>
      </c>
      <c r="I77" s="17" t="n">
        <v>4</v>
      </c>
      <c r="J77" s="18" t="n">
        <v>0.1</v>
      </c>
      <c r="K77" s="20"/>
      <c r="L77" s="20"/>
      <c r="M77" s="20"/>
      <c r="N77" s="20"/>
    </row>
    <row r="78" customFormat="false" ht="15" hidden="false" customHeight="false" outlineLevel="0" collapsed="false">
      <c r="A78" s="14" t="s">
        <v>258</v>
      </c>
      <c r="B78" s="15" t="n">
        <v>46159</v>
      </c>
      <c r="C78" s="14" t="s">
        <v>158</v>
      </c>
      <c r="D78" s="14" t="s">
        <v>153</v>
      </c>
      <c r="E78" s="14" t="s">
        <v>230</v>
      </c>
      <c r="F78" s="14" t="s">
        <v>155</v>
      </c>
      <c r="G78" s="14" t="s">
        <v>150</v>
      </c>
      <c r="H78" s="16" t="n">
        <v>75</v>
      </c>
      <c r="I78" s="17" t="n">
        <v>1</v>
      </c>
      <c r="J78" s="18" t="n">
        <v>0</v>
      </c>
      <c r="K78" s="20"/>
      <c r="L78" s="20"/>
      <c r="M78" s="20"/>
      <c r="N78" s="20"/>
    </row>
    <row r="79" customFormat="false" ht="15" hidden="false" customHeight="false" outlineLevel="0" collapsed="false">
      <c r="A79" s="14" t="s">
        <v>259</v>
      </c>
      <c r="B79" s="15" t="n">
        <v>46160</v>
      </c>
      <c r="C79" s="14" t="s">
        <v>146</v>
      </c>
      <c r="D79" s="14" t="s">
        <v>164</v>
      </c>
      <c r="E79" s="14" t="s">
        <v>208</v>
      </c>
      <c r="F79" s="14" t="s">
        <v>149</v>
      </c>
      <c r="G79" s="14" t="s">
        <v>156</v>
      </c>
      <c r="H79" s="16" t="n">
        <v>69.95</v>
      </c>
      <c r="I79" s="17" t="n">
        <v>1</v>
      </c>
      <c r="J79" s="18" t="n">
        <v>0</v>
      </c>
      <c r="K79" s="20"/>
      <c r="L79" s="20"/>
      <c r="M79" s="20"/>
      <c r="N79" s="20"/>
    </row>
    <row r="80" customFormat="false" ht="15" hidden="false" customHeight="false" outlineLevel="0" collapsed="false">
      <c r="A80" s="14" t="s">
        <v>260</v>
      </c>
      <c r="B80" s="15" t="n">
        <v>46164</v>
      </c>
      <c r="C80" s="14" t="s">
        <v>146</v>
      </c>
      <c r="D80" s="14" t="s">
        <v>164</v>
      </c>
      <c r="E80" s="14" t="s">
        <v>165</v>
      </c>
      <c r="F80" s="14" t="s">
        <v>178</v>
      </c>
      <c r="G80" s="14" t="s">
        <v>156</v>
      </c>
      <c r="H80" s="16" t="n">
        <v>89.95</v>
      </c>
      <c r="I80" s="17" t="n">
        <v>5</v>
      </c>
      <c r="J80" s="18" t="n">
        <v>0.2</v>
      </c>
      <c r="K80" s="20"/>
      <c r="L80" s="20"/>
      <c r="M80" s="20"/>
      <c r="N80" s="20"/>
    </row>
    <row r="81" customFormat="false" ht="15" hidden="false" customHeight="false" outlineLevel="0" collapsed="false">
      <c r="A81" s="14" t="s">
        <v>261</v>
      </c>
      <c r="B81" s="15" t="n">
        <v>46165</v>
      </c>
      <c r="C81" s="14" t="s">
        <v>158</v>
      </c>
      <c r="D81" s="14" t="s">
        <v>182</v>
      </c>
      <c r="E81" s="14" t="s">
        <v>183</v>
      </c>
      <c r="F81" s="14" t="s">
        <v>174</v>
      </c>
      <c r="G81" s="14" t="s">
        <v>150</v>
      </c>
      <c r="H81" s="16" t="n">
        <v>119</v>
      </c>
      <c r="I81" s="17" t="n">
        <v>5</v>
      </c>
      <c r="J81" s="18" t="n">
        <v>0.1</v>
      </c>
      <c r="K81" s="20"/>
      <c r="L81" s="20"/>
      <c r="M81" s="20"/>
      <c r="N81" s="20"/>
    </row>
    <row r="82" customFormat="false" ht="15" hidden="false" customHeight="false" outlineLevel="0" collapsed="false">
      <c r="A82" s="14" t="s">
        <v>262</v>
      </c>
      <c r="B82" s="15" t="n">
        <v>46166</v>
      </c>
      <c r="C82" s="14" t="s">
        <v>146</v>
      </c>
      <c r="D82" s="14" t="s">
        <v>168</v>
      </c>
      <c r="E82" s="14" t="s">
        <v>180</v>
      </c>
      <c r="F82" s="14" t="s">
        <v>162</v>
      </c>
      <c r="G82" s="14" t="s">
        <v>205</v>
      </c>
      <c r="H82" s="16" t="n">
        <v>99.95</v>
      </c>
      <c r="I82" s="17" t="n">
        <v>1</v>
      </c>
      <c r="J82" s="18" t="n">
        <v>0.15</v>
      </c>
      <c r="K82" s="20"/>
      <c r="L82" s="20"/>
      <c r="M82" s="20"/>
      <c r="N82" s="20"/>
    </row>
    <row r="83" customFormat="false" ht="15" hidden="false" customHeight="false" outlineLevel="0" collapsed="false">
      <c r="A83" s="14" t="s">
        <v>263</v>
      </c>
      <c r="B83" s="15" t="n">
        <v>46167</v>
      </c>
      <c r="C83" s="14" t="s">
        <v>152</v>
      </c>
      <c r="D83" s="14" t="s">
        <v>182</v>
      </c>
      <c r="E83" s="14" t="s">
        <v>183</v>
      </c>
      <c r="F83" s="14" t="s">
        <v>149</v>
      </c>
      <c r="G83" s="14" t="s">
        <v>205</v>
      </c>
      <c r="H83" s="16" t="n">
        <v>119</v>
      </c>
      <c r="I83" s="17" t="n">
        <v>2</v>
      </c>
      <c r="J83" s="18" t="n">
        <v>0</v>
      </c>
      <c r="K83" s="20"/>
      <c r="L83" s="20"/>
      <c r="M83" s="20"/>
      <c r="N83" s="20"/>
    </row>
    <row r="84" customFormat="false" ht="15" hidden="false" customHeight="false" outlineLevel="0" collapsed="false">
      <c r="A84" s="14" t="s">
        <v>264</v>
      </c>
      <c r="B84" s="15" t="n">
        <v>46167</v>
      </c>
      <c r="C84" s="14" t="s">
        <v>161</v>
      </c>
      <c r="D84" s="14" t="s">
        <v>164</v>
      </c>
      <c r="E84" s="14" t="s">
        <v>204</v>
      </c>
      <c r="F84" s="14" t="s">
        <v>162</v>
      </c>
      <c r="G84" s="14" t="s">
        <v>150</v>
      </c>
      <c r="H84" s="16" t="n">
        <v>199</v>
      </c>
      <c r="I84" s="17" t="n">
        <v>1</v>
      </c>
      <c r="J84" s="18" t="n">
        <v>0.1</v>
      </c>
      <c r="K84" s="20"/>
      <c r="L84" s="20"/>
      <c r="M84" s="20"/>
      <c r="N84" s="20"/>
    </row>
    <row r="85" customFormat="false" ht="15" hidden="false" customHeight="false" outlineLevel="0" collapsed="false">
      <c r="A85" s="14" t="s">
        <v>265</v>
      </c>
      <c r="B85" s="15" t="n">
        <v>46169</v>
      </c>
      <c r="C85" s="14" t="s">
        <v>146</v>
      </c>
      <c r="D85" s="14" t="s">
        <v>153</v>
      </c>
      <c r="E85" s="14" t="s">
        <v>159</v>
      </c>
      <c r="F85" s="14" t="s">
        <v>178</v>
      </c>
      <c r="G85" s="14" t="s">
        <v>175</v>
      </c>
      <c r="H85" s="16" t="n">
        <v>59.95</v>
      </c>
      <c r="I85" s="17" t="n">
        <v>1</v>
      </c>
      <c r="J85" s="18" t="n">
        <v>0.2</v>
      </c>
      <c r="K85" s="20"/>
      <c r="L85" s="20"/>
      <c r="M85" s="20"/>
      <c r="N85" s="20"/>
    </row>
    <row r="86" customFormat="false" ht="15" hidden="false" customHeight="false" outlineLevel="0" collapsed="false">
      <c r="A86" s="14" t="s">
        <v>266</v>
      </c>
      <c r="B86" s="15" t="n">
        <v>46170</v>
      </c>
      <c r="C86" s="14" t="s">
        <v>146</v>
      </c>
      <c r="D86" s="14" t="s">
        <v>182</v>
      </c>
      <c r="E86" s="14" t="s">
        <v>189</v>
      </c>
      <c r="F86" s="14" t="s">
        <v>155</v>
      </c>
      <c r="G86" s="14" t="s">
        <v>156</v>
      </c>
      <c r="H86" s="16" t="n">
        <v>89.95</v>
      </c>
      <c r="I86" s="17" t="n">
        <v>2</v>
      </c>
      <c r="J86" s="18" t="n">
        <v>0.05</v>
      </c>
      <c r="K86" s="20"/>
      <c r="L86" s="20"/>
      <c r="M86" s="20"/>
      <c r="N86" s="20"/>
    </row>
    <row r="87" customFormat="false" ht="15" hidden="false" customHeight="false" outlineLevel="0" collapsed="false">
      <c r="A87" s="14" t="s">
        <v>267</v>
      </c>
      <c r="B87" s="15" t="n">
        <v>46170</v>
      </c>
      <c r="C87" s="14" t="s">
        <v>146</v>
      </c>
      <c r="D87" s="14" t="s">
        <v>168</v>
      </c>
      <c r="E87" s="14" t="s">
        <v>180</v>
      </c>
      <c r="F87" s="14" t="s">
        <v>162</v>
      </c>
      <c r="G87" s="14" t="s">
        <v>156</v>
      </c>
      <c r="H87" s="16" t="n">
        <v>99.95</v>
      </c>
      <c r="I87" s="17" t="n">
        <v>2</v>
      </c>
      <c r="J87" s="18" t="n">
        <v>0.05</v>
      </c>
      <c r="K87" s="20"/>
      <c r="L87" s="20"/>
      <c r="M87" s="20"/>
      <c r="N87" s="20"/>
    </row>
    <row r="88" customFormat="false" ht="15" hidden="false" customHeight="false" outlineLevel="0" collapsed="false">
      <c r="A88" s="14" t="s">
        <v>268</v>
      </c>
      <c r="B88" s="15" t="n">
        <v>46182</v>
      </c>
      <c r="C88" s="14" t="s">
        <v>158</v>
      </c>
      <c r="D88" s="14" t="s">
        <v>147</v>
      </c>
      <c r="E88" s="14" t="s">
        <v>148</v>
      </c>
      <c r="F88" s="14" t="s">
        <v>149</v>
      </c>
      <c r="G88" s="14" t="s">
        <v>150</v>
      </c>
      <c r="H88" s="16" t="n">
        <v>29.95</v>
      </c>
      <c r="I88" s="17" t="n">
        <v>2</v>
      </c>
      <c r="J88" s="18" t="n">
        <v>0</v>
      </c>
      <c r="K88" s="20"/>
      <c r="L88" s="20"/>
      <c r="M88" s="20"/>
      <c r="N88" s="20"/>
    </row>
    <row r="89" customFormat="false" ht="15" hidden="false" customHeight="false" outlineLevel="0" collapsed="false">
      <c r="A89" s="14" t="s">
        <v>269</v>
      </c>
      <c r="B89" s="15" t="n">
        <v>46187</v>
      </c>
      <c r="C89" s="14" t="s">
        <v>146</v>
      </c>
      <c r="D89" s="14" t="s">
        <v>153</v>
      </c>
      <c r="E89" s="14" t="s">
        <v>196</v>
      </c>
      <c r="F89" s="14" t="s">
        <v>170</v>
      </c>
      <c r="G89" s="14" t="s">
        <v>150</v>
      </c>
      <c r="H89" s="16" t="n">
        <v>39.95</v>
      </c>
      <c r="I89" s="17" t="n">
        <v>4</v>
      </c>
      <c r="J89" s="18" t="n">
        <v>0.2</v>
      </c>
      <c r="K89" s="20"/>
      <c r="L89" s="20"/>
      <c r="M89" s="20"/>
      <c r="N89" s="20"/>
    </row>
    <row r="90" customFormat="false" ht="15" hidden="false" customHeight="false" outlineLevel="0" collapsed="false">
      <c r="A90" s="14" t="s">
        <v>270</v>
      </c>
      <c r="B90" s="15" t="n">
        <v>46189</v>
      </c>
      <c r="C90" s="14" t="s">
        <v>161</v>
      </c>
      <c r="D90" s="14" t="s">
        <v>153</v>
      </c>
      <c r="E90" s="14" t="s">
        <v>154</v>
      </c>
      <c r="F90" s="14" t="s">
        <v>170</v>
      </c>
      <c r="G90" s="14" t="s">
        <v>156</v>
      </c>
      <c r="H90" s="16" t="n">
        <v>89</v>
      </c>
      <c r="I90" s="17" t="n">
        <v>2</v>
      </c>
      <c r="J90" s="18" t="n">
        <v>0</v>
      </c>
      <c r="K90" s="20"/>
      <c r="L90" s="20"/>
      <c r="M90" s="20"/>
      <c r="N90" s="20"/>
    </row>
    <row r="91" customFormat="false" ht="15" hidden="false" customHeight="false" outlineLevel="0" collapsed="false">
      <c r="A91" s="14" t="s">
        <v>271</v>
      </c>
      <c r="B91" s="15" t="n">
        <v>46191</v>
      </c>
      <c r="C91" s="14" t="s">
        <v>146</v>
      </c>
      <c r="D91" s="14" t="s">
        <v>164</v>
      </c>
      <c r="E91" s="14" t="s">
        <v>187</v>
      </c>
      <c r="F91" s="14" t="s">
        <v>174</v>
      </c>
      <c r="G91" s="14" t="s">
        <v>175</v>
      </c>
      <c r="H91" s="16" t="n">
        <v>159.95</v>
      </c>
      <c r="I91" s="17" t="n">
        <v>1</v>
      </c>
      <c r="J91" s="18" t="n">
        <v>0.05</v>
      </c>
      <c r="K91" s="20"/>
      <c r="L91" s="20"/>
      <c r="M91" s="20"/>
      <c r="N91" s="20"/>
    </row>
    <row r="92" customFormat="false" ht="15" hidden="false" customHeight="false" outlineLevel="0" collapsed="false">
      <c r="A92" s="14" t="s">
        <v>272</v>
      </c>
      <c r="B92" s="15" t="n">
        <v>46192</v>
      </c>
      <c r="C92" s="14" t="s">
        <v>146</v>
      </c>
      <c r="D92" s="14" t="s">
        <v>182</v>
      </c>
      <c r="E92" s="14" t="s">
        <v>198</v>
      </c>
      <c r="F92" s="14" t="s">
        <v>170</v>
      </c>
      <c r="G92" s="14" t="s">
        <v>150</v>
      </c>
      <c r="H92" s="16" t="n">
        <v>69.95</v>
      </c>
      <c r="I92" s="17" t="n">
        <v>3</v>
      </c>
      <c r="J92" s="18" t="n">
        <v>0.2</v>
      </c>
      <c r="K92" s="20"/>
      <c r="L92" s="20"/>
      <c r="M92" s="20"/>
      <c r="N92" s="20"/>
    </row>
    <row r="93" customFormat="false" ht="15" hidden="false" customHeight="false" outlineLevel="0" collapsed="false">
      <c r="A93" s="14" t="s">
        <v>273</v>
      </c>
      <c r="B93" s="15" t="n">
        <v>46192</v>
      </c>
      <c r="C93" s="14" t="s">
        <v>152</v>
      </c>
      <c r="D93" s="14" t="s">
        <v>168</v>
      </c>
      <c r="E93" s="14" t="s">
        <v>274</v>
      </c>
      <c r="F93" s="14" t="s">
        <v>170</v>
      </c>
      <c r="G93" s="14" t="s">
        <v>205</v>
      </c>
      <c r="H93" s="16" t="n">
        <v>129</v>
      </c>
      <c r="I93" s="17" t="n">
        <v>1</v>
      </c>
      <c r="J93" s="18" t="n">
        <v>0</v>
      </c>
      <c r="K93" s="20"/>
      <c r="L93" s="20"/>
      <c r="M93" s="20"/>
      <c r="N93" s="20"/>
    </row>
    <row r="94" customFormat="false" ht="15" hidden="false" customHeight="false" outlineLevel="0" collapsed="false">
      <c r="A94" s="14" t="s">
        <v>275</v>
      </c>
      <c r="B94" s="15" t="n">
        <v>46192</v>
      </c>
      <c r="C94" s="14" t="s">
        <v>146</v>
      </c>
      <c r="D94" s="14" t="s">
        <v>164</v>
      </c>
      <c r="E94" s="14" t="s">
        <v>187</v>
      </c>
      <c r="F94" s="14" t="s">
        <v>149</v>
      </c>
      <c r="G94" s="14" t="s">
        <v>150</v>
      </c>
      <c r="H94" s="16" t="n">
        <v>159.95</v>
      </c>
      <c r="I94" s="17" t="n">
        <v>2</v>
      </c>
      <c r="J94" s="18" t="n">
        <v>0</v>
      </c>
      <c r="K94" s="20"/>
      <c r="L94" s="20"/>
      <c r="M94" s="20"/>
      <c r="N94" s="20"/>
    </row>
    <row r="95" customFormat="false" ht="15" hidden="false" customHeight="false" outlineLevel="0" collapsed="false">
      <c r="A95" s="14" t="s">
        <v>276</v>
      </c>
      <c r="B95" s="15" t="n">
        <v>46195</v>
      </c>
      <c r="C95" s="14" t="s">
        <v>146</v>
      </c>
      <c r="D95" s="14" t="s">
        <v>147</v>
      </c>
      <c r="E95" s="14" t="s">
        <v>172</v>
      </c>
      <c r="F95" s="14" t="s">
        <v>155</v>
      </c>
      <c r="G95" s="14" t="s">
        <v>156</v>
      </c>
      <c r="H95" s="16" t="n">
        <v>34.95</v>
      </c>
      <c r="I95" s="17" t="n">
        <v>2</v>
      </c>
      <c r="J95" s="18" t="n">
        <v>0</v>
      </c>
      <c r="K95" s="20"/>
      <c r="L95" s="20"/>
      <c r="M95" s="20"/>
      <c r="N95" s="20"/>
    </row>
    <row r="96" customFormat="false" ht="15" hidden="false" customHeight="false" outlineLevel="0" collapsed="false">
      <c r="A96" s="14" t="s">
        <v>277</v>
      </c>
      <c r="B96" s="15" t="n">
        <v>46196</v>
      </c>
      <c r="C96" s="14" t="s">
        <v>146</v>
      </c>
      <c r="D96" s="14" t="s">
        <v>168</v>
      </c>
      <c r="E96" s="14" t="s">
        <v>177</v>
      </c>
      <c r="F96" s="14" t="s">
        <v>162</v>
      </c>
      <c r="G96" s="14" t="s">
        <v>175</v>
      </c>
      <c r="H96" s="16" t="n">
        <v>149</v>
      </c>
      <c r="I96" s="17" t="n">
        <v>1</v>
      </c>
      <c r="J96" s="18" t="n">
        <v>0</v>
      </c>
      <c r="K96" s="20"/>
      <c r="L96" s="20"/>
      <c r="M96" s="20"/>
      <c r="N96" s="20"/>
    </row>
    <row r="97" customFormat="false" ht="15" hidden="false" customHeight="false" outlineLevel="0" collapsed="false">
      <c r="A97" s="14" t="s">
        <v>278</v>
      </c>
      <c r="B97" s="15" t="n">
        <v>46196</v>
      </c>
      <c r="C97" s="14" t="s">
        <v>152</v>
      </c>
      <c r="D97" s="14" t="s">
        <v>168</v>
      </c>
      <c r="E97" s="14" t="s">
        <v>274</v>
      </c>
      <c r="F97" s="14" t="s">
        <v>162</v>
      </c>
      <c r="G97" s="14" t="s">
        <v>156</v>
      </c>
      <c r="H97" s="16" t="n">
        <v>129</v>
      </c>
      <c r="I97" s="17" t="n">
        <v>2</v>
      </c>
      <c r="J97" s="18" t="n">
        <v>0.15</v>
      </c>
      <c r="K97" s="20"/>
      <c r="L97" s="20"/>
      <c r="M97" s="20"/>
      <c r="N97" s="20"/>
    </row>
    <row r="98" customFormat="false" ht="15" hidden="false" customHeight="false" outlineLevel="0" collapsed="false">
      <c r="A98" s="14" t="s">
        <v>279</v>
      </c>
      <c r="B98" s="15" t="n">
        <v>46197</v>
      </c>
      <c r="C98" s="14" t="s">
        <v>152</v>
      </c>
      <c r="D98" s="14" t="s">
        <v>147</v>
      </c>
      <c r="E98" s="14" t="s">
        <v>252</v>
      </c>
      <c r="F98" s="14" t="s">
        <v>170</v>
      </c>
      <c r="G98" s="14" t="s">
        <v>205</v>
      </c>
      <c r="H98" s="16" t="n">
        <v>55</v>
      </c>
      <c r="I98" s="17" t="n">
        <v>3</v>
      </c>
      <c r="J98" s="18" t="n">
        <v>0</v>
      </c>
      <c r="K98" s="20"/>
      <c r="L98" s="20"/>
      <c r="M98" s="20"/>
      <c r="N98" s="20"/>
    </row>
    <row r="99" customFormat="false" ht="15" hidden="false" customHeight="false" outlineLevel="0" collapsed="false">
      <c r="A99" s="14" t="s">
        <v>280</v>
      </c>
      <c r="B99" s="15" t="n">
        <v>46198</v>
      </c>
      <c r="C99" s="14" t="s">
        <v>158</v>
      </c>
      <c r="D99" s="14" t="s">
        <v>147</v>
      </c>
      <c r="E99" s="14" t="s">
        <v>252</v>
      </c>
      <c r="F99" s="14" t="s">
        <v>174</v>
      </c>
      <c r="G99" s="14" t="s">
        <v>150</v>
      </c>
      <c r="H99" s="16" t="n">
        <v>55</v>
      </c>
      <c r="I99" s="17" t="n">
        <v>1</v>
      </c>
      <c r="J99" s="18" t="n">
        <v>0.15</v>
      </c>
      <c r="K99" s="20"/>
      <c r="L99" s="20"/>
      <c r="M99" s="20"/>
      <c r="N99" s="20"/>
    </row>
    <row r="100" customFormat="false" ht="15" hidden="false" customHeight="false" outlineLevel="0" collapsed="false">
      <c r="A100" s="14" t="s">
        <v>281</v>
      </c>
      <c r="B100" s="15" t="n">
        <v>46198</v>
      </c>
      <c r="C100" s="14" t="s">
        <v>158</v>
      </c>
      <c r="D100" s="14" t="s">
        <v>182</v>
      </c>
      <c r="E100" s="14" t="s">
        <v>183</v>
      </c>
      <c r="F100" s="14" t="s">
        <v>178</v>
      </c>
      <c r="G100" s="14" t="s">
        <v>156</v>
      </c>
      <c r="H100" s="16" t="n">
        <v>119</v>
      </c>
      <c r="I100" s="17" t="n">
        <v>1</v>
      </c>
      <c r="J100" s="18" t="n">
        <v>0.05</v>
      </c>
      <c r="K100" s="20"/>
      <c r="L100" s="20"/>
      <c r="M100" s="20"/>
      <c r="N100" s="20"/>
    </row>
    <row r="101" customFormat="false" ht="15" hidden="false" customHeight="false" outlineLevel="0" collapsed="false">
      <c r="A101" s="14" t="s">
        <v>282</v>
      </c>
      <c r="B101" s="15" t="n">
        <v>46199</v>
      </c>
      <c r="C101" s="14" t="s">
        <v>161</v>
      </c>
      <c r="D101" s="14" t="s">
        <v>168</v>
      </c>
      <c r="E101" s="14" t="s">
        <v>180</v>
      </c>
      <c r="F101" s="14" t="s">
        <v>178</v>
      </c>
      <c r="G101" s="14" t="s">
        <v>150</v>
      </c>
      <c r="H101" s="16" t="n">
        <v>99.95</v>
      </c>
      <c r="I101" s="17" t="n">
        <v>4</v>
      </c>
      <c r="J101" s="18" t="n">
        <v>0.15</v>
      </c>
      <c r="K101" s="20"/>
      <c r="L101" s="20"/>
      <c r="M101" s="20"/>
      <c r="N101" s="20"/>
    </row>
    <row r="102" customFormat="false" ht="15" hidden="false" customHeight="false" outlineLevel="0" collapsed="false">
      <c r="A102" s="14" t="s">
        <v>283</v>
      </c>
      <c r="B102" s="15" t="n">
        <v>46201</v>
      </c>
      <c r="C102" s="14" t="s">
        <v>161</v>
      </c>
      <c r="D102" s="14" t="s">
        <v>164</v>
      </c>
      <c r="E102" s="14" t="s">
        <v>185</v>
      </c>
      <c r="F102" s="14" t="s">
        <v>155</v>
      </c>
      <c r="G102" s="14" t="s">
        <v>175</v>
      </c>
      <c r="H102" s="16" t="n">
        <v>79</v>
      </c>
      <c r="I102" s="17" t="n">
        <v>2</v>
      </c>
      <c r="J102" s="18" t="n">
        <v>0.05</v>
      </c>
      <c r="K102" s="20"/>
      <c r="L102" s="20"/>
      <c r="M102" s="20"/>
      <c r="N102" s="20"/>
    </row>
    <row r="103" customFormat="false" ht="15" hidden="false" customHeight="false" outlineLevel="0" collapsed="false">
      <c r="A103" s="14" t="s">
        <v>284</v>
      </c>
      <c r="B103" s="15" t="n">
        <v>46201</v>
      </c>
      <c r="C103" s="14" t="s">
        <v>152</v>
      </c>
      <c r="D103" s="14" t="s">
        <v>182</v>
      </c>
      <c r="E103" s="14" t="s">
        <v>183</v>
      </c>
      <c r="F103" s="14" t="s">
        <v>155</v>
      </c>
      <c r="G103" s="14" t="s">
        <v>150</v>
      </c>
      <c r="H103" s="16" t="n">
        <v>119</v>
      </c>
      <c r="I103" s="17" t="n">
        <v>4</v>
      </c>
      <c r="J103" s="18" t="n">
        <v>0</v>
      </c>
      <c r="K103" s="20"/>
      <c r="L103" s="20"/>
      <c r="M103" s="20"/>
      <c r="N103" s="20"/>
    </row>
    <row r="104" customFormat="false" ht="15" hidden="false" customHeight="false" outlineLevel="0" collapsed="false">
      <c r="A104" s="14" t="s">
        <v>285</v>
      </c>
      <c r="B104" s="15" t="n">
        <v>46201</v>
      </c>
      <c r="C104" s="14" t="s">
        <v>158</v>
      </c>
      <c r="D104" s="14" t="s">
        <v>182</v>
      </c>
      <c r="E104" s="14" t="s">
        <v>191</v>
      </c>
      <c r="F104" s="14" t="s">
        <v>149</v>
      </c>
      <c r="G104" s="14" t="s">
        <v>156</v>
      </c>
      <c r="H104" s="16" t="n">
        <v>249</v>
      </c>
      <c r="I104" s="17" t="n">
        <v>3</v>
      </c>
      <c r="J104" s="18" t="n">
        <v>0.05</v>
      </c>
      <c r="K104" s="20"/>
      <c r="L104" s="20"/>
      <c r="M104" s="20"/>
      <c r="N104" s="20"/>
    </row>
    <row r="105" customFormat="false" ht="15" hidden="false" customHeight="false" outlineLevel="0" collapsed="false">
      <c r="A105" s="14" t="s">
        <v>286</v>
      </c>
      <c r="B105" s="15" t="n">
        <v>46203</v>
      </c>
      <c r="C105" s="14" t="s">
        <v>146</v>
      </c>
      <c r="D105" s="14" t="s">
        <v>164</v>
      </c>
      <c r="E105" s="14" t="s">
        <v>187</v>
      </c>
      <c r="F105" s="14" t="s">
        <v>162</v>
      </c>
      <c r="G105" s="14" t="s">
        <v>150</v>
      </c>
      <c r="H105" s="16" t="n">
        <v>159.95</v>
      </c>
      <c r="I105" s="17" t="n">
        <v>2</v>
      </c>
      <c r="J105" s="18" t="n">
        <v>0</v>
      </c>
      <c r="K105" s="20"/>
      <c r="L105" s="20"/>
      <c r="M105" s="20"/>
      <c r="N105" s="20"/>
    </row>
    <row r="106" customFormat="false" ht="15" hidden="false" customHeight="false" outlineLevel="0" collapsed="false">
      <c r="A106" s="14" t="s">
        <v>287</v>
      </c>
      <c r="B106" s="15" t="n">
        <v>46204</v>
      </c>
      <c r="C106" s="14" t="s">
        <v>161</v>
      </c>
      <c r="D106" s="14" t="s">
        <v>168</v>
      </c>
      <c r="E106" s="14" t="s">
        <v>177</v>
      </c>
      <c r="F106" s="14" t="s">
        <v>149</v>
      </c>
      <c r="G106" s="14" t="s">
        <v>156</v>
      </c>
      <c r="H106" s="16" t="n">
        <v>149</v>
      </c>
      <c r="I106" s="17" t="n">
        <v>2</v>
      </c>
      <c r="J106" s="18" t="n">
        <v>0.1</v>
      </c>
      <c r="K106" s="20"/>
      <c r="L106" s="20"/>
      <c r="M106" s="20"/>
      <c r="N106" s="20"/>
    </row>
    <row r="107" customFormat="false" ht="15" hidden="false" customHeight="false" outlineLevel="0" collapsed="false">
      <c r="A107" s="14" t="s">
        <v>288</v>
      </c>
      <c r="B107" s="15" t="n">
        <v>46207</v>
      </c>
      <c r="C107" s="14" t="s">
        <v>161</v>
      </c>
      <c r="D107" s="14" t="s">
        <v>168</v>
      </c>
      <c r="E107" s="14" t="s">
        <v>274</v>
      </c>
      <c r="F107" s="14" t="s">
        <v>174</v>
      </c>
      <c r="G107" s="14" t="s">
        <v>150</v>
      </c>
      <c r="H107" s="16" t="n">
        <v>129</v>
      </c>
      <c r="I107" s="17" t="n">
        <v>2</v>
      </c>
      <c r="J107" s="18" t="n">
        <v>0.1</v>
      </c>
      <c r="K107" s="20"/>
      <c r="L107" s="20"/>
      <c r="M107" s="20"/>
      <c r="N107" s="20"/>
    </row>
    <row r="108" customFormat="false" ht="15" hidden="false" customHeight="false" outlineLevel="0" collapsed="false">
      <c r="A108" s="21" t="s">
        <v>289</v>
      </c>
      <c r="B108" s="2"/>
      <c r="C108" s="2"/>
      <c r="D108" s="2"/>
      <c r="E108" s="2"/>
      <c r="F108" s="2"/>
      <c r="G108" s="2"/>
      <c r="H108" s="2"/>
      <c r="I108" s="2"/>
      <c r="J108" s="2"/>
      <c r="K108" s="22"/>
      <c r="L108" s="22"/>
      <c r="M108" s="22"/>
      <c r="N108" s="22"/>
    </row>
    <row r="110" customFormat="false" ht="15" hidden="false" customHeight="false" outlineLevel="0" collapsed="false">
      <c r="A110" s="4" t="s">
        <v>290</v>
      </c>
      <c r="B110" s="5"/>
      <c r="C110" s="5"/>
      <c r="D110" s="5"/>
      <c r="E110" s="5"/>
      <c r="F110" s="5"/>
      <c r="G110" s="5"/>
    </row>
    <row r="111" customFormat="false" ht="15" hidden="false" customHeight="false" outlineLevel="0" collapsed="false">
      <c r="A111" s="10" t="s">
        <v>291</v>
      </c>
    </row>
    <row r="112" customFormat="false" ht="15" hidden="false" customHeight="false" outlineLevel="0" collapsed="false">
      <c r="A112" s="14" t="s">
        <v>292</v>
      </c>
      <c r="E112" s="22"/>
    </row>
    <row r="113" customFormat="false" ht="15" hidden="false" customHeight="false" outlineLevel="0" collapsed="false">
      <c r="A113" s="14" t="s">
        <v>293</v>
      </c>
      <c r="E113" s="22"/>
    </row>
    <row r="114" customFormat="false" ht="15" hidden="false" customHeight="false" outlineLevel="0" collapsed="false">
      <c r="A114" s="14" t="s">
        <v>294</v>
      </c>
      <c r="E114" s="22"/>
    </row>
    <row r="115" customFormat="false" ht="15" hidden="false" customHeight="false" outlineLevel="0" collapsed="false">
      <c r="A115" s="14" t="s">
        <v>295</v>
      </c>
      <c r="E115" s="22"/>
    </row>
    <row r="116" customFormat="false" ht="15" hidden="false" customHeight="false" outlineLevel="0" collapsed="false">
      <c r="A116" s="14" t="s">
        <v>296</v>
      </c>
      <c r="E116" s="22"/>
    </row>
    <row r="117" customFormat="false" ht="15" hidden="false" customHeight="false" outlineLevel="0" collapsed="false">
      <c r="A117" s="14" t="s">
        <v>297</v>
      </c>
      <c r="E117" s="22"/>
    </row>
    <row r="118" customFormat="false" ht="15" hidden="false" customHeight="false" outlineLevel="0" collapsed="false">
      <c r="A118" s="14" t="s">
        <v>298</v>
      </c>
      <c r="E118" s="22"/>
    </row>
    <row r="119" customFormat="false" ht="15" hidden="false" customHeight="false" outlineLevel="0" collapsed="false">
      <c r="A119" s="14" t="s">
        <v>299</v>
      </c>
      <c r="E119" s="23"/>
    </row>
    <row r="120" customFormat="false" ht="15" hidden="false" customHeight="false" outlineLevel="0" collapsed="false">
      <c r="A120" s="14" t="s">
        <v>300</v>
      </c>
      <c r="E120" s="23"/>
    </row>
    <row r="122" customFormat="false" ht="15" hidden="false" customHeight="false" outlineLevel="0" collapsed="false">
      <c r="A122" s="4" t="s">
        <v>301</v>
      </c>
      <c r="B122" s="5"/>
      <c r="C122" s="5"/>
      <c r="D122" s="5"/>
      <c r="E122" s="5"/>
      <c r="F122" s="5"/>
      <c r="G122" s="5"/>
    </row>
    <row r="123" customFormat="false" ht="15" hidden="false" customHeight="false" outlineLevel="0" collapsed="false">
      <c r="A123" s="24" t="s">
        <v>133</v>
      </c>
      <c r="E123" s="24" t="s">
        <v>302</v>
      </c>
      <c r="G123" s="24" t="s">
        <v>303</v>
      </c>
    </row>
    <row r="124" customFormat="false" ht="15" hidden="false" customHeight="false" outlineLevel="0" collapsed="false">
      <c r="A124" s="14" t="s">
        <v>158</v>
      </c>
      <c r="E124" s="22"/>
      <c r="G124" s="23"/>
    </row>
    <row r="125" customFormat="false" ht="15" hidden="false" customHeight="false" outlineLevel="0" collapsed="false">
      <c r="A125" s="14" t="s">
        <v>161</v>
      </c>
      <c r="E125" s="22"/>
      <c r="G125" s="23"/>
    </row>
    <row r="126" customFormat="false" ht="15" hidden="false" customHeight="false" outlineLevel="0" collapsed="false">
      <c r="A126" s="14" t="s">
        <v>146</v>
      </c>
      <c r="E126" s="22"/>
      <c r="G126" s="23"/>
    </row>
    <row r="127" customFormat="false" ht="15" hidden="false" customHeight="false" outlineLevel="0" collapsed="false">
      <c r="A127" s="14" t="s">
        <v>152</v>
      </c>
      <c r="E127" s="22"/>
      <c r="G127" s="23"/>
    </row>
    <row r="128" customFormat="false" ht="15" hidden="false" customHeight="false" outlineLevel="0" collapsed="false">
      <c r="A128" s="10" t="s">
        <v>304</v>
      </c>
      <c r="E128" s="22"/>
      <c r="G128" s="23"/>
    </row>
    <row r="130" customFormat="false" ht="15" hidden="false" customHeight="false" outlineLevel="0" collapsed="false">
      <c r="A130" s="4" t="s">
        <v>305</v>
      </c>
      <c r="B130" s="5"/>
      <c r="C130" s="5"/>
      <c r="D130" s="5"/>
      <c r="E130" s="5"/>
      <c r="F130" s="5"/>
      <c r="G130" s="5"/>
    </row>
    <row r="131" customFormat="false" ht="15" hidden="false" customHeight="false" outlineLevel="0" collapsed="false">
      <c r="A131" s="24" t="s">
        <v>134</v>
      </c>
      <c r="E131" s="24" t="s">
        <v>302</v>
      </c>
    </row>
    <row r="132" customFormat="false" ht="15" hidden="false" customHeight="false" outlineLevel="0" collapsed="false">
      <c r="A132" s="14" t="s">
        <v>168</v>
      </c>
      <c r="E132" s="22"/>
    </row>
    <row r="133" customFormat="false" ht="15" hidden="false" customHeight="false" outlineLevel="0" collapsed="false">
      <c r="A133" s="14" t="s">
        <v>182</v>
      </c>
      <c r="E133" s="22"/>
    </row>
    <row r="134" customFormat="false" ht="15" hidden="false" customHeight="false" outlineLevel="0" collapsed="false">
      <c r="A134" s="14" t="s">
        <v>164</v>
      </c>
      <c r="E134" s="22"/>
    </row>
    <row r="135" customFormat="false" ht="15" hidden="false" customHeight="false" outlineLevel="0" collapsed="false">
      <c r="A135" s="14" t="s">
        <v>153</v>
      </c>
      <c r="E135" s="22"/>
    </row>
    <row r="136" customFormat="false" ht="15" hidden="false" customHeight="false" outlineLevel="0" collapsed="false">
      <c r="A136" s="14" t="s">
        <v>147</v>
      </c>
      <c r="E136" s="22"/>
    </row>
    <row r="137" customFormat="false" ht="15" hidden="false" customHeight="false" outlineLevel="0" collapsed="false">
      <c r="A137" s="10" t="s">
        <v>304</v>
      </c>
      <c r="E137" s="22"/>
    </row>
    <row r="139" customFormat="false" ht="15" hidden="false" customHeight="false" outlineLevel="0" collapsed="false">
      <c r="A139" s="4" t="s">
        <v>306</v>
      </c>
      <c r="B139" s="5"/>
      <c r="C139" s="5"/>
      <c r="D139" s="5"/>
      <c r="E139" s="5"/>
      <c r="F139" s="5"/>
      <c r="G139" s="5"/>
    </row>
    <row r="140" customFormat="false" ht="15" hidden="false" customHeight="false" outlineLevel="0" collapsed="false">
      <c r="A140" s="14" t="s">
        <v>307</v>
      </c>
      <c r="E140" s="22"/>
    </row>
    <row r="141" customFormat="false" ht="15" hidden="false" customHeight="false" outlineLevel="0" collapsed="false">
      <c r="A141" s="14" t="s">
        <v>308</v>
      </c>
      <c r="E141" s="23"/>
    </row>
    <row r="142" customFormat="false" ht="15" hidden="false" customHeight="false" outlineLevel="0" collapsed="false">
      <c r="A142" s="14" t="s">
        <v>309</v>
      </c>
      <c r="E142" s="22"/>
    </row>
    <row r="143" customFormat="false" ht="15" hidden="false" customHeight="false" outlineLevel="0" collapsed="false">
      <c r="A143" s="14" t="s">
        <v>310</v>
      </c>
      <c r="E143" s="22"/>
    </row>
    <row r="144" customFormat="false" ht="15" hidden="false" customHeight="false" outlineLevel="0" collapsed="false">
      <c r="A144" s="14" t="s">
        <v>311</v>
      </c>
      <c r="E144" s="22"/>
    </row>
    <row r="145" customFormat="false" ht="15" hidden="false" customHeight="false" outlineLevel="0" collapsed="false">
      <c r="A145" s="14" t="s">
        <v>312</v>
      </c>
      <c r="E145" s="25"/>
    </row>
    <row r="146" customFormat="false" ht="15" hidden="false" customHeight="false" outlineLevel="0" collapsed="false">
      <c r="A146" s="14" t="s">
        <v>313</v>
      </c>
      <c r="E146" s="25"/>
    </row>
    <row r="148" customFormat="false" ht="15" hidden="false" customHeight="false" outlineLevel="0" collapsed="false">
      <c r="A148" s="9" t="s">
        <v>123</v>
      </c>
    </row>
    <row r="149" customFormat="false" ht="15" hidden="false" customHeight="false" outlineLevel="0" collapsed="false">
      <c r="A149" s="3" t="s">
        <v>124</v>
      </c>
    </row>
  </sheetData>
  <autoFilter ref="A7:N107"/>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14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5"/>
    <col collapsed="false" customWidth="true" hidden="false" outlineLevel="0" max="2" min="2" style="0" width="12"/>
    <col collapsed="false" customWidth="true" hidden="false" outlineLevel="0" max="3" min="3" style="0" width="17"/>
    <col collapsed="false" customWidth="true" hidden="false" outlineLevel="0" max="4" min="4" style="0" width="14"/>
    <col collapsed="false" customWidth="true" hidden="false" outlineLevel="0" max="5" min="5" style="0" width="18"/>
    <col collapsed="false" customWidth="true" hidden="false" outlineLevel="0" max="7" min="6" style="0" width="16"/>
    <col collapsed="false" customWidth="true" hidden="false" outlineLevel="0" max="8" min="8" style="0" width="12"/>
    <col collapsed="false" customWidth="true" hidden="false" outlineLevel="0" max="9" min="9" style="0" width="10"/>
    <col collapsed="false" customWidth="true" hidden="false" outlineLevel="0" max="10" min="10" style="0" width="11"/>
    <col collapsed="false" customWidth="true" hidden="false" outlineLevel="0" max="11" min="11" style="0" width="13"/>
    <col collapsed="false" customWidth="true" hidden="false" outlineLevel="0" max="12" min="12" style="0" width="16"/>
    <col collapsed="false" customWidth="true" hidden="false" outlineLevel="0" max="13" min="13" style="0" width="13"/>
    <col collapsed="false" customWidth="true" hidden="false" outlineLevel="0" max="14" min="14" style="0" width="15"/>
  </cols>
  <sheetData>
    <row r="1" customFormat="false" ht="19.7" hidden="false" customHeight="false" outlineLevel="0" collapsed="false">
      <c r="A1" s="26" t="s">
        <v>314</v>
      </c>
      <c r="B1" s="27"/>
      <c r="C1" s="27"/>
      <c r="D1" s="27"/>
      <c r="E1" s="27"/>
      <c r="F1" s="27"/>
      <c r="G1" s="27"/>
      <c r="H1" s="27"/>
      <c r="I1" s="27"/>
      <c r="J1" s="27"/>
      <c r="K1" s="27"/>
      <c r="L1" s="27"/>
      <c r="M1" s="27"/>
      <c r="N1" s="27"/>
    </row>
    <row r="2" customFormat="false" ht="15" hidden="false" customHeight="false" outlineLevel="0" collapsed="false">
      <c r="A2" s="3" t="s">
        <v>315</v>
      </c>
    </row>
    <row r="4" customFormat="false" ht="15" hidden="false" customHeight="false" outlineLevel="0" collapsed="false">
      <c r="M4" s="11" t="s">
        <v>128</v>
      </c>
      <c r="N4" s="12" t="n">
        <v>0.1</v>
      </c>
    </row>
    <row r="6" customFormat="false" ht="15" hidden="false" customHeight="false" outlineLevel="0" collapsed="false">
      <c r="A6" s="10" t="s">
        <v>130</v>
      </c>
    </row>
    <row r="7" customFormat="false" ht="30" hidden="false" customHeight="true" outlineLevel="0" collapsed="false">
      <c r="A7" s="13" t="s">
        <v>131</v>
      </c>
      <c r="B7" s="13" t="s">
        <v>132</v>
      </c>
      <c r="C7" s="13" t="s">
        <v>133</v>
      </c>
      <c r="D7" s="13" t="s">
        <v>134</v>
      </c>
      <c r="E7" s="13" t="s">
        <v>135</v>
      </c>
      <c r="F7" s="13" t="s">
        <v>136</v>
      </c>
      <c r="G7" s="13" t="s">
        <v>137</v>
      </c>
      <c r="H7" s="13" t="s">
        <v>138</v>
      </c>
      <c r="I7" s="13" t="s">
        <v>139</v>
      </c>
      <c r="J7" s="13" t="s">
        <v>140</v>
      </c>
      <c r="K7" s="13" t="s">
        <v>141</v>
      </c>
      <c r="L7" s="13" t="s">
        <v>142</v>
      </c>
      <c r="M7" s="13" t="s">
        <v>143</v>
      </c>
      <c r="N7" s="13" t="s">
        <v>144</v>
      </c>
    </row>
    <row r="8" customFormat="false" ht="15" hidden="false" customHeight="false" outlineLevel="0" collapsed="false">
      <c r="A8" s="14" t="s">
        <v>145</v>
      </c>
      <c r="B8" s="15" t="n">
        <v>46031</v>
      </c>
      <c r="C8" s="14" t="s">
        <v>146</v>
      </c>
      <c r="D8" s="14" t="s">
        <v>147</v>
      </c>
      <c r="E8" s="14" t="s">
        <v>148</v>
      </c>
      <c r="F8" s="14" t="s">
        <v>149</v>
      </c>
      <c r="G8" s="14" t="s">
        <v>150</v>
      </c>
      <c r="H8" s="16" t="n">
        <v>29.95</v>
      </c>
      <c r="I8" s="17" t="n">
        <v>2</v>
      </c>
      <c r="J8" s="18" t="n">
        <v>0</v>
      </c>
      <c r="K8" s="19" t="n">
        <f aca="false">H8*I8</f>
        <v>59.9</v>
      </c>
      <c r="L8" s="19" t="n">
        <f aca="false">K8*J8</f>
        <v>0</v>
      </c>
      <c r="M8" s="19" t="n">
        <f aca="false">K8-L8</f>
        <v>59.9</v>
      </c>
      <c r="N8" s="19" t="n">
        <f aca="false">M8*$N$4/(1+$N$4)</f>
        <v>5.44545454545455</v>
      </c>
    </row>
    <row r="9" customFormat="false" ht="15" hidden="false" customHeight="false" outlineLevel="0" collapsed="false">
      <c r="A9" s="14" t="s">
        <v>151</v>
      </c>
      <c r="B9" s="15" t="n">
        <v>46033</v>
      </c>
      <c r="C9" s="14" t="s">
        <v>152</v>
      </c>
      <c r="D9" s="14" t="s">
        <v>153</v>
      </c>
      <c r="E9" s="14" t="s">
        <v>154</v>
      </c>
      <c r="F9" s="14" t="s">
        <v>155</v>
      </c>
      <c r="G9" s="14" t="s">
        <v>156</v>
      </c>
      <c r="H9" s="16" t="n">
        <v>89</v>
      </c>
      <c r="I9" s="17" t="n">
        <v>1</v>
      </c>
      <c r="J9" s="18" t="n">
        <v>0</v>
      </c>
      <c r="K9" s="19" t="n">
        <f aca="false">H9*I9</f>
        <v>89</v>
      </c>
      <c r="L9" s="19" t="n">
        <f aca="false">K9*J9</f>
        <v>0</v>
      </c>
      <c r="M9" s="19" t="n">
        <f aca="false">K9-L9</f>
        <v>89</v>
      </c>
      <c r="N9" s="19" t="n">
        <f aca="false">M9*$N$4/(1+$N$4)</f>
        <v>8.09090909090909</v>
      </c>
    </row>
    <row r="10" customFormat="false" ht="15" hidden="false" customHeight="false" outlineLevel="0" collapsed="false">
      <c r="A10" s="14" t="s">
        <v>157</v>
      </c>
      <c r="B10" s="15" t="n">
        <v>46033</v>
      </c>
      <c r="C10" s="14" t="s">
        <v>158</v>
      </c>
      <c r="D10" s="14" t="s">
        <v>153</v>
      </c>
      <c r="E10" s="14" t="s">
        <v>159</v>
      </c>
      <c r="F10" s="14" t="s">
        <v>155</v>
      </c>
      <c r="G10" s="14" t="s">
        <v>156</v>
      </c>
      <c r="H10" s="16" t="n">
        <v>59.95</v>
      </c>
      <c r="I10" s="17" t="n">
        <v>5</v>
      </c>
      <c r="J10" s="18" t="n">
        <v>0.15</v>
      </c>
      <c r="K10" s="19" t="n">
        <f aca="false">H10*I10</f>
        <v>299.75</v>
      </c>
      <c r="L10" s="19" t="n">
        <f aca="false">K10*J10</f>
        <v>44.9625</v>
      </c>
      <c r="M10" s="19" t="n">
        <f aca="false">K10-L10</f>
        <v>254.7875</v>
      </c>
      <c r="N10" s="19" t="n">
        <f aca="false">M10*$N$4/(1+$N$4)</f>
        <v>23.1625</v>
      </c>
    </row>
    <row r="11" customFormat="false" ht="15" hidden="false" customHeight="false" outlineLevel="0" collapsed="false">
      <c r="A11" s="14" t="s">
        <v>160</v>
      </c>
      <c r="B11" s="15" t="n">
        <v>46034</v>
      </c>
      <c r="C11" s="14" t="s">
        <v>161</v>
      </c>
      <c r="D11" s="14" t="s">
        <v>147</v>
      </c>
      <c r="E11" s="14" t="s">
        <v>148</v>
      </c>
      <c r="F11" s="14" t="s">
        <v>162</v>
      </c>
      <c r="G11" s="14" t="s">
        <v>156</v>
      </c>
      <c r="H11" s="16" t="n">
        <v>29.95</v>
      </c>
      <c r="I11" s="17" t="n">
        <v>1</v>
      </c>
      <c r="J11" s="18" t="n">
        <v>0</v>
      </c>
      <c r="K11" s="19" t="n">
        <f aca="false">H11*I11</f>
        <v>29.95</v>
      </c>
      <c r="L11" s="19" t="n">
        <f aca="false">K11*J11</f>
        <v>0</v>
      </c>
      <c r="M11" s="19" t="n">
        <f aca="false">K11-L11</f>
        <v>29.95</v>
      </c>
      <c r="N11" s="19" t="n">
        <f aca="false">M11*$N$4/(1+$N$4)</f>
        <v>2.72272727272727</v>
      </c>
    </row>
    <row r="12" customFormat="false" ht="15" hidden="false" customHeight="false" outlineLevel="0" collapsed="false">
      <c r="A12" s="14" t="s">
        <v>163</v>
      </c>
      <c r="B12" s="15" t="n">
        <v>46034</v>
      </c>
      <c r="C12" s="14" t="s">
        <v>161</v>
      </c>
      <c r="D12" s="14" t="s">
        <v>164</v>
      </c>
      <c r="E12" s="14" t="s">
        <v>165</v>
      </c>
      <c r="F12" s="14" t="s">
        <v>162</v>
      </c>
      <c r="G12" s="14" t="s">
        <v>150</v>
      </c>
      <c r="H12" s="16" t="n">
        <v>89.95</v>
      </c>
      <c r="I12" s="17" t="n">
        <v>3</v>
      </c>
      <c r="J12" s="18" t="n">
        <v>0</v>
      </c>
      <c r="K12" s="19" t="n">
        <f aca="false">H12*I12</f>
        <v>269.85</v>
      </c>
      <c r="L12" s="19" t="n">
        <f aca="false">K12*J12</f>
        <v>0</v>
      </c>
      <c r="M12" s="19" t="n">
        <f aca="false">K12-L12</f>
        <v>269.85</v>
      </c>
      <c r="N12" s="19" t="n">
        <f aca="false">M12*$N$4/(1+$N$4)</f>
        <v>24.5318181818182</v>
      </c>
    </row>
    <row r="13" customFormat="false" ht="15" hidden="false" customHeight="false" outlineLevel="0" collapsed="false">
      <c r="A13" s="14" t="s">
        <v>166</v>
      </c>
      <c r="B13" s="15" t="n">
        <v>46036</v>
      </c>
      <c r="C13" s="14" t="s">
        <v>146</v>
      </c>
      <c r="D13" s="14" t="s">
        <v>147</v>
      </c>
      <c r="E13" s="14" t="s">
        <v>148</v>
      </c>
      <c r="F13" s="14" t="s">
        <v>162</v>
      </c>
      <c r="G13" s="14" t="s">
        <v>156</v>
      </c>
      <c r="H13" s="16" t="n">
        <v>29.95</v>
      </c>
      <c r="I13" s="17" t="n">
        <v>3</v>
      </c>
      <c r="J13" s="18" t="n">
        <v>0</v>
      </c>
      <c r="K13" s="19" t="n">
        <f aca="false">H13*I13</f>
        <v>89.85</v>
      </c>
      <c r="L13" s="19" t="n">
        <f aca="false">K13*J13</f>
        <v>0</v>
      </c>
      <c r="M13" s="19" t="n">
        <f aca="false">K13-L13</f>
        <v>89.85</v>
      </c>
      <c r="N13" s="19" t="n">
        <f aca="false">M13*$N$4/(1+$N$4)</f>
        <v>8.16818181818182</v>
      </c>
    </row>
    <row r="14" customFormat="false" ht="15" hidden="false" customHeight="false" outlineLevel="0" collapsed="false">
      <c r="A14" s="14" t="s">
        <v>167</v>
      </c>
      <c r="B14" s="15" t="n">
        <v>46040</v>
      </c>
      <c r="C14" s="14" t="s">
        <v>152</v>
      </c>
      <c r="D14" s="14" t="s">
        <v>168</v>
      </c>
      <c r="E14" s="14" t="s">
        <v>169</v>
      </c>
      <c r="F14" s="14" t="s">
        <v>170</v>
      </c>
      <c r="G14" s="14" t="s">
        <v>156</v>
      </c>
      <c r="H14" s="16" t="n">
        <v>79.95</v>
      </c>
      <c r="I14" s="17" t="n">
        <v>3</v>
      </c>
      <c r="J14" s="18" t="n">
        <v>0</v>
      </c>
      <c r="K14" s="19" t="n">
        <f aca="false">H14*I14</f>
        <v>239.85</v>
      </c>
      <c r="L14" s="19" t="n">
        <f aca="false">K14*J14</f>
        <v>0</v>
      </c>
      <c r="M14" s="19" t="n">
        <f aca="false">K14-L14</f>
        <v>239.85</v>
      </c>
      <c r="N14" s="19" t="n">
        <f aca="false">M14*$N$4/(1+$N$4)</f>
        <v>21.8045454545455</v>
      </c>
    </row>
    <row r="15" customFormat="false" ht="15" hidden="false" customHeight="false" outlineLevel="0" collapsed="false">
      <c r="A15" s="14" t="s">
        <v>171</v>
      </c>
      <c r="B15" s="15" t="n">
        <v>46041</v>
      </c>
      <c r="C15" s="14" t="s">
        <v>152</v>
      </c>
      <c r="D15" s="14" t="s">
        <v>147</v>
      </c>
      <c r="E15" s="14" t="s">
        <v>172</v>
      </c>
      <c r="F15" s="14" t="s">
        <v>170</v>
      </c>
      <c r="G15" s="14" t="s">
        <v>150</v>
      </c>
      <c r="H15" s="16" t="n">
        <v>34.95</v>
      </c>
      <c r="I15" s="17" t="n">
        <v>1</v>
      </c>
      <c r="J15" s="18" t="n">
        <v>0.1</v>
      </c>
      <c r="K15" s="19" t="n">
        <f aca="false">H15*I15</f>
        <v>34.95</v>
      </c>
      <c r="L15" s="19" t="n">
        <f aca="false">K15*J15</f>
        <v>3.495</v>
      </c>
      <c r="M15" s="19" t="n">
        <f aca="false">K15-L15</f>
        <v>31.455</v>
      </c>
      <c r="N15" s="19" t="n">
        <f aca="false">M15*$N$4/(1+$N$4)</f>
        <v>2.85954545454545</v>
      </c>
    </row>
    <row r="16" customFormat="false" ht="15" hidden="false" customHeight="false" outlineLevel="0" collapsed="false">
      <c r="A16" s="14" t="s">
        <v>173</v>
      </c>
      <c r="B16" s="15" t="n">
        <v>46041</v>
      </c>
      <c r="C16" s="14" t="s">
        <v>158</v>
      </c>
      <c r="D16" s="14" t="s">
        <v>168</v>
      </c>
      <c r="E16" s="14" t="s">
        <v>169</v>
      </c>
      <c r="F16" s="14" t="s">
        <v>174</v>
      </c>
      <c r="G16" s="14" t="s">
        <v>175</v>
      </c>
      <c r="H16" s="16" t="n">
        <v>79.95</v>
      </c>
      <c r="I16" s="17" t="n">
        <v>2</v>
      </c>
      <c r="J16" s="18" t="n">
        <v>0.15</v>
      </c>
      <c r="K16" s="19" t="n">
        <f aca="false">H16*I16</f>
        <v>159.9</v>
      </c>
      <c r="L16" s="19" t="n">
        <f aca="false">K16*J16</f>
        <v>23.985</v>
      </c>
      <c r="M16" s="19" t="n">
        <f aca="false">K16-L16</f>
        <v>135.915</v>
      </c>
      <c r="N16" s="19" t="n">
        <f aca="false">M16*$N$4/(1+$N$4)</f>
        <v>12.3559090909091</v>
      </c>
    </row>
    <row r="17" customFormat="false" ht="15" hidden="false" customHeight="false" outlineLevel="0" collapsed="false">
      <c r="A17" s="14" t="s">
        <v>176</v>
      </c>
      <c r="B17" s="15" t="n">
        <v>46042</v>
      </c>
      <c r="C17" s="14" t="s">
        <v>146</v>
      </c>
      <c r="D17" s="14" t="s">
        <v>168</v>
      </c>
      <c r="E17" s="14" t="s">
        <v>177</v>
      </c>
      <c r="F17" s="14" t="s">
        <v>178</v>
      </c>
      <c r="G17" s="14" t="s">
        <v>156</v>
      </c>
      <c r="H17" s="16" t="n">
        <v>149</v>
      </c>
      <c r="I17" s="17" t="n">
        <v>1</v>
      </c>
      <c r="J17" s="18" t="n">
        <v>0.15</v>
      </c>
      <c r="K17" s="19" t="n">
        <f aca="false">H17*I17</f>
        <v>149</v>
      </c>
      <c r="L17" s="19" t="n">
        <f aca="false">K17*J17</f>
        <v>22.35</v>
      </c>
      <c r="M17" s="19" t="n">
        <f aca="false">K17-L17</f>
        <v>126.65</v>
      </c>
      <c r="N17" s="19" t="n">
        <f aca="false">M17*$N$4/(1+$N$4)</f>
        <v>11.5136363636364</v>
      </c>
    </row>
    <row r="18" customFormat="false" ht="15" hidden="false" customHeight="false" outlineLevel="0" collapsed="false">
      <c r="A18" s="14" t="s">
        <v>179</v>
      </c>
      <c r="B18" s="15" t="n">
        <v>46049</v>
      </c>
      <c r="C18" s="14" t="s">
        <v>161</v>
      </c>
      <c r="D18" s="14" t="s">
        <v>168</v>
      </c>
      <c r="E18" s="14" t="s">
        <v>180</v>
      </c>
      <c r="F18" s="14" t="s">
        <v>155</v>
      </c>
      <c r="G18" s="14" t="s">
        <v>156</v>
      </c>
      <c r="H18" s="16" t="n">
        <v>99.95</v>
      </c>
      <c r="I18" s="17" t="n">
        <v>1</v>
      </c>
      <c r="J18" s="18" t="n">
        <v>0.1</v>
      </c>
      <c r="K18" s="19" t="n">
        <f aca="false">H18*I18</f>
        <v>99.95</v>
      </c>
      <c r="L18" s="19" t="n">
        <f aca="false">K18*J18</f>
        <v>9.995</v>
      </c>
      <c r="M18" s="19" t="n">
        <f aca="false">K18-L18</f>
        <v>89.955</v>
      </c>
      <c r="N18" s="19" t="n">
        <f aca="false">M18*$N$4/(1+$N$4)</f>
        <v>8.17772727272727</v>
      </c>
    </row>
    <row r="19" customFormat="false" ht="15" hidden="false" customHeight="false" outlineLevel="0" collapsed="false">
      <c r="A19" s="14" t="s">
        <v>181</v>
      </c>
      <c r="B19" s="15" t="n">
        <v>46049</v>
      </c>
      <c r="C19" s="14" t="s">
        <v>152</v>
      </c>
      <c r="D19" s="14" t="s">
        <v>182</v>
      </c>
      <c r="E19" s="14" t="s">
        <v>183</v>
      </c>
      <c r="F19" s="14" t="s">
        <v>174</v>
      </c>
      <c r="G19" s="14" t="s">
        <v>156</v>
      </c>
      <c r="H19" s="16" t="n">
        <v>119</v>
      </c>
      <c r="I19" s="17" t="n">
        <v>3</v>
      </c>
      <c r="J19" s="18" t="n">
        <v>0.15</v>
      </c>
      <c r="K19" s="19" t="n">
        <f aca="false">H19*I19</f>
        <v>357</v>
      </c>
      <c r="L19" s="19" t="n">
        <f aca="false">K19*J19</f>
        <v>53.55</v>
      </c>
      <c r="M19" s="19" t="n">
        <f aca="false">K19-L19</f>
        <v>303.45</v>
      </c>
      <c r="N19" s="19" t="n">
        <f aca="false">M19*$N$4/(1+$N$4)</f>
        <v>27.5863636363636</v>
      </c>
    </row>
    <row r="20" customFormat="false" ht="15" hidden="false" customHeight="false" outlineLevel="0" collapsed="false">
      <c r="A20" s="14" t="s">
        <v>184</v>
      </c>
      <c r="B20" s="15" t="n">
        <v>46051</v>
      </c>
      <c r="C20" s="14" t="s">
        <v>152</v>
      </c>
      <c r="D20" s="14" t="s">
        <v>164</v>
      </c>
      <c r="E20" s="14" t="s">
        <v>185</v>
      </c>
      <c r="F20" s="14" t="s">
        <v>162</v>
      </c>
      <c r="G20" s="14" t="s">
        <v>156</v>
      </c>
      <c r="H20" s="16" t="n">
        <v>79</v>
      </c>
      <c r="I20" s="17" t="n">
        <v>1</v>
      </c>
      <c r="J20" s="18" t="n">
        <v>0.05</v>
      </c>
      <c r="K20" s="19" t="n">
        <f aca="false">H20*I20</f>
        <v>79</v>
      </c>
      <c r="L20" s="19" t="n">
        <f aca="false">K20*J20</f>
        <v>3.95</v>
      </c>
      <c r="M20" s="19" t="n">
        <f aca="false">K20-L20</f>
        <v>75.05</v>
      </c>
      <c r="N20" s="19" t="n">
        <f aca="false">M20*$N$4/(1+$N$4)</f>
        <v>6.82272727272727</v>
      </c>
    </row>
    <row r="21" customFormat="false" ht="15" hidden="false" customHeight="false" outlineLevel="0" collapsed="false">
      <c r="A21" s="14" t="s">
        <v>186</v>
      </c>
      <c r="B21" s="15" t="n">
        <v>46056</v>
      </c>
      <c r="C21" s="14" t="s">
        <v>161</v>
      </c>
      <c r="D21" s="14" t="s">
        <v>164</v>
      </c>
      <c r="E21" s="14" t="s">
        <v>187</v>
      </c>
      <c r="F21" s="14" t="s">
        <v>174</v>
      </c>
      <c r="G21" s="14" t="s">
        <v>175</v>
      </c>
      <c r="H21" s="16" t="n">
        <v>159.95</v>
      </c>
      <c r="I21" s="17" t="n">
        <v>1</v>
      </c>
      <c r="J21" s="18" t="n">
        <v>0.05</v>
      </c>
      <c r="K21" s="19" t="n">
        <f aca="false">H21*I21</f>
        <v>159.95</v>
      </c>
      <c r="L21" s="19" t="n">
        <f aca="false">K21*J21</f>
        <v>7.9975</v>
      </c>
      <c r="M21" s="19" t="n">
        <f aca="false">K21-L21</f>
        <v>151.9525</v>
      </c>
      <c r="N21" s="19" t="n">
        <f aca="false">M21*$N$4/(1+$N$4)</f>
        <v>13.8138636363636</v>
      </c>
    </row>
    <row r="22" customFormat="false" ht="15" hidden="false" customHeight="false" outlineLevel="0" collapsed="false">
      <c r="A22" s="14" t="s">
        <v>188</v>
      </c>
      <c r="B22" s="15" t="n">
        <v>46059</v>
      </c>
      <c r="C22" s="14" t="s">
        <v>158</v>
      </c>
      <c r="D22" s="14" t="s">
        <v>182</v>
      </c>
      <c r="E22" s="14" t="s">
        <v>189</v>
      </c>
      <c r="F22" s="14" t="s">
        <v>178</v>
      </c>
      <c r="G22" s="14" t="s">
        <v>150</v>
      </c>
      <c r="H22" s="16" t="n">
        <v>89.95</v>
      </c>
      <c r="I22" s="17" t="n">
        <v>4</v>
      </c>
      <c r="J22" s="18" t="n">
        <v>0.1</v>
      </c>
      <c r="K22" s="19" t="n">
        <f aca="false">H22*I22</f>
        <v>359.8</v>
      </c>
      <c r="L22" s="19" t="n">
        <f aca="false">K22*J22</f>
        <v>35.98</v>
      </c>
      <c r="M22" s="19" t="n">
        <f aca="false">K22-L22</f>
        <v>323.82</v>
      </c>
      <c r="N22" s="19" t="n">
        <f aca="false">M22*$N$4/(1+$N$4)</f>
        <v>29.4381818181818</v>
      </c>
    </row>
    <row r="23" customFormat="false" ht="15" hidden="false" customHeight="false" outlineLevel="0" collapsed="false">
      <c r="A23" s="14" t="s">
        <v>190</v>
      </c>
      <c r="B23" s="15" t="n">
        <v>46064</v>
      </c>
      <c r="C23" s="14" t="s">
        <v>158</v>
      </c>
      <c r="D23" s="14" t="s">
        <v>182</v>
      </c>
      <c r="E23" s="14" t="s">
        <v>191</v>
      </c>
      <c r="F23" s="14" t="s">
        <v>178</v>
      </c>
      <c r="G23" s="14" t="s">
        <v>156</v>
      </c>
      <c r="H23" s="16" t="n">
        <v>249</v>
      </c>
      <c r="I23" s="17" t="n">
        <v>2</v>
      </c>
      <c r="J23" s="18" t="n">
        <v>0</v>
      </c>
      <c r="K23" s="19" t="n">
        <f aca="false">H23*I23</f>
        <v>498</v>
      </c>
      <c r="L23" s="19" t="n">
        <f aca="false">K23*J23</f>
        <v>0</v>
      </c>
      <c r="M23" s="19" t="n">
        <f aca="false">K23-L23</f>
        <v>498</v>
      </c>
      <c r="N23" s="19" t="n">
        <f aca="false">M23*$N$4/(1+$N$4)</f>
        <v>45.2727272727273</v>
      </c>
    </row>
    <row r="24" customFormat="false" ht="15" hidden="false" customHeight="false" outlineLevel="0" collapsed="false">
      <c r="A24" s="14" t="s">
        <v>192</v>
      </c>
      <c r="B24" s="15" t="n">
        <v>46066</v>
      </c>
      <c r="C24" s="14" t="s">
        <v>146</v>
      </c>
      <c r="D24" s="14" t="s">
        <v>164</v>
      </c>
      <c r="E24" s="14" t="s">
        <v>165</v>
      </c>
      <c r="F24" s="14" t="s">
        <v>162</v>
      </c>
      <c r="G24" s="14" t="s">
        <v>150</v>
      </c>
      <c r="H24" s="16" t="n">
        <v>89.95</v>
      </c>
      <c r="I24" s="17" t="n">
        <v>1</v>
      </c>
      <c r="J24" s="18" t="n">
        <v>0.1</v>
      </c>
      <c r="K24" s="19" t="n">
        <f aca="false">H24*I24</f>
        <v>89.95</v>
      </c>
      <c r="L24" s="19" t="n">
        <f aca="false">K24*J24</f>
        <v>8.995</v>
      </c>
      <c r="M24" s="19" t="n">
        <f aca="false">K24-L24</f>
        <v>80.955</v>
      </c>
      <c r="N24" s="19" t="n">
        <f aca="false">M24*$N$4/(1+$N$4)</f>
        <v>7.35954545454545</v>
      </c>
    </row>
    <row r="25" customFormat="false" ht="15" hidden="false" customHeight="false" outlineLevel="0" collapsed="false">
      <c r="A25" s="14" t="s">
        <v>193</v>
      </c>
      <c r="B25" s="15" t="n">
        <v>46066</v>
      </c>
      <c r="C25" s="14" t="s">
        <v>146</v>
      </c>
      <c r="D25" s="14" t="s">
        <v>182</v>
      </c>
      <c r="E25" s="14" t="s">
        <v>183</v>
      </c>
      <c r="F25" s="14" t="s">
        <v>162</v>
      </c>
      <c r="G25" s="14" t="s">
        <v>156</v>
      </c>
      <c r="H25" s="16" t="n">
        <v>119</v>
      </c>
      <c r="I25" s="17" t="n">
        <v>5</v>
      </c>
      <c r="J25" s="18" t="n">
        <v>0.05</v>
      </c>
      <c r="K25" s="19" t="n">
        <f aca="false">H25*I25</f>
        <v>595</v>
      </c>
      <c r="L25" s="19" t="n">
        <f aca="false">K25*J25</f>
        <v>29.75</v>
      </c>
      <c r="M25" s="19" t="n">
        <f aca="false">K25-L25</f>
        <v>565.25</v>
      </c>
      <c r="N25" s="19" t="n">
        <f aca="false">M25*$N$4/(1+$N$4)</f>
        <v>51.3863636363636</v>
      </c>
    </row>
    <row r="26" customFormat="false" ht="15" hidden="false" customHeight="false" outlineLevel="0" collapsed="false">
      <c r="A26" s="14" t="s">
        <v>194</v>
      </c>
      <c r="B26" s="15" t="n">
        <v>46066</v>
      </c>
      <c r="C26" s="14" t="s">
        <v>161</v>
      </c>
      <c r="D26" s="14" t="s">
        <v>164</v>
      </c>
      <c r="E26" s="14" t="s">
        <v>165</v>
      </c>
      <c r="F26" s="14" t="s">
        <v>174</v>
      </c>
      <c r="G26" s="14" t="s">
        <v>150</v>
      </c>
      <c r="H26" s="16" t="n">
        <v>89.95</v>
      </c>
      <c r="I26" s="17" t="n">
        <v>1</v>
      </c>
      <c r="J26" s="18" t="n">
        <v>0</v>
      </c>
      <c r="K26" s="19" t="n">
        <f aca="false">H26*I26</f>
        <v>89.95</v>
      </c>
      <c r="L26" s="19" t="n">
        <f aca="false">K26*J26</f>
        <v>0</v>
      </c>
      <c r="M26" s="19" t="n">
        <f aca="false">K26-L26</f>
        <v>89.95</v>
      </c>
      <c r="N26" s="19" t="n">
        <f aca="false">M26*$N$4/(1+$N$4)</f>
        <v>8.17727272727273</v>
      </c>
    </row>
    <row r="27" customFormat="false" ht="15" hidden="false" customHeight="false" outlineLevel="0" collapsed="false">
      <c r="A27" s="14" t="s">
        <v>195</v>
      </c>
      <c r="B27" s="15" t="n">
        <v>46068</v>
      </c>
      <c r="C27" s="14" t="s">
        <v>146</v>
      </c>
      <c r="D27" s="14" t="s">
        <v>153</v>
      </c>
      <c r="E27" s="14" t="s">
        <v>196</v>
      </c>
      <c r="F27" s="14" t="s">
        <v>178</v>
      </c>
      <c r="G27" s="14" t="s">
        <v>156</v>
      </c>
      <c r="H27" s="16" t="n">
        <v>39.95</v>
      </c>
      <c r="I27" s="17" t="n">
        <v>2</v>
      </c>
      <c r="J27" s="18" t="n">
        <v>0.1</v>
      </c>
      <c r="K27" s="19" t="n">
        <f aca="false">H27*I27</f>
        <v>79.9</v>
      </c>
      <c r="L27" s="19" t="n">
        <f aca="false">K27*J27</f>
        <v>7.99</v>
      </c>
      <c r="M27" s="19" t="n">
        <f aca="false">K27-L27</f>
        <v>71.91</v>
      </c>
      <c r="N27" s="19" t="n">
        <f aca="false">M27*$N$4/(1+$N$4)</f>
        <v>6.53727272727273</v>
      </c>
    </row>
    <row r="28" customFormat="false" ht="15" hidden="false" customHeight="false" outlineLevel="0" collapsed="false">
      <c r="A28" s="14" t="s">
        <v>197</v>
      </c>
      <c r="B28" s="15" t="n">
        <v>46068</v>
      </c>
      <c r="C28" s="14" t="s">
        <v>161</v>
      </c>
      <c r="D28" s="14" t="s">
        <v>182</v>
      </c>
      <c r="E28" s="14" t="s">
        <v>198</v>
      </c>
      <c r="F28" s="14" t="s">
        <v>178</v>
      </c>
      <c r="G28" s="14" t="s">
        <v>150</v>
      </c>
      <c r="H28" s="16" t="n">
        <v>69.95</v>
      </c>
      <c r="I28" s="17" t="n">
        <v>1</v>
      </c>
      <c r="J28" s="18" t="n">
        <v>0.15</v>
      </c>
      <c r="K28" s="19" t="n">
        <f aca="false">H28*I28</f>
        <v>69.95</v>
      </c>
      <c r="L28" s="19" t="n">
        <f aca="false">K28*J28</f>
        <v>10.4925</v>
      </c>
      <c r="M28" s="19" t="n">
        <f aca="false">K28-L28</f>
        <v>59.4575</v>
      </c>
      <c r="N28" s="19" t="n">
        <f aca="false">M28*$N$4/(1+$N$4)</f>
        <v>5.40522727272727</v>
      </c>
    </row>
    <row r="29" customFormat="false" ht="15" hidden="false" customHeight="false" outlineLevel="0" collapsed="false">
      <c r="A29" s="14" t="s">
        <v>199</v>
      </c>
      <c r="B29" s="15" t="n">
        <v>46070</v>
      </c>
      <c r="C29" s="14" t="s">
        <v>146</v>
      </c>
      <c r="D29" s="14" t="s">
        <v>182</v>
      </c>
      <c r="E29" s="14" t="s">
        <v>183</v>
      </c>
      <c r="F29" s="14" t="s">
        <v>178</v>
      </c>
      <c r="G29" s="14" t="s">
        <v>156</v>
      </c>
      <c r="H29" s="16" t="n">
        <v>119</v>
      </c>
      <c r="I29" s="17" t="n">
        <v>2</v>
      </c>
      <c r="J29" s="18" t="n">
        <v>0</v>
      </c>
      <c r="K29" s="19" t="n">
        <f aca="false">H29*I29</f>
        <v>238</v>
      </c>
      <c r="L29" s="19" t="n">
        <f aca="false">K29*J29</f>
        <v>0</v>
      </c>
      <c r="M29" s="19" t="n">
        <f aca="false">K29-L29</f>
        <v>238</v>
      </c>
      <c r="N29" s="19" t="n">
        <f aca="false">M29*$N$4/(1+$N$4)</f>
        <v>21.6363636363636</v>
      </c>
    </row>
    <row r="30" customFormat="false" ht="15" hidden="false" customHeight="false" outlineLevel="0" collapsed="false">
      <c r="A30" s="14" t="s">
        <v>200</v>
      </c>
      <c r="B30" s="15" t="n">
        <v>46071</v>
      </c>
      <c r="C30" s="14" t="s">
        <v>158</v>
      </c>
      <c r="D30" s="14" t="s">
        <v>153</v>
      </c>
      <c r="E30" s="14" t="s">
        <v>196</v>
      </c>
      <c r="F30" s="14" t="s">
        <v>149</v>
      </c>
      <c r="G30" s="14" t="s">
        <v>156</v>
      </c>
      <c r="H30" s="16" t="n">
        <v>39.95</v>
      </c>
      <c r="I30" s="17" t="n">
        <v>4</v>
      </c>
      <c r="J30" s="18" t="n">
        <v>0.2</v>
      </c>
      <c r="K30" s="19" t="n">
        <f aca="false">H30*I30</f>
        <v>159.8</v>
      </c>
      <c r="L30" s="19" t="n">
        <f aca="false">K30*J30</f>
        <v>31.96</v>
      </c>
      <c r="M30" s="19" t="n">
        <f aca="false">K30-L30</f>
        <v>127.84</v>
      </c>
      <c r="N30" s="19" t="n">
        <f aca="false">M30*$N$4/(1+$N$4)</f>
        <v>11.6218181818182</v>
      </c>
    </row>
    <row r="31" customFormat="false" ht="15" hidden="false" customHeight="false" outlineLevel="0" collapsed="false">
      <c r="A31" s="14" t="s">
        <v>201</v>
      </c>
      <c r="B31" s="15" t="n">
        <v>46075</v>
      </c>
      <c r="C31" s="14" t="s">
        <v>152</v>
      </c>
      <c r="D31" s="14" t="s">
        <v>168</v>
      </c>
      <c r="E31" s="14" t="s">
        <v>202</v>
      </c>
      <c r="F31" s="14" t="s">
        <v>170</v>
      </c>
      <c r="G31" s="14" t="s">
        <v>156</v>
      </c>
      <c r="H31" s="16" t="n">
        <v>89</v>
      </c>
      <c r="I31" s="17" t="n">
        <v>2</v>
      </c>
      <c r="J31" s="18" t="n">
        <v>0.05</v>
      </c>
      <c r="K31" s="19" t="n">
        <f aca="false">H31*I31</f>
        <v>178</v>
      </c>
      <c r="L31" s="19" t="n">
        <f aca="false">K31*J31</f>
        <v>8.9</v>
      </c>
      <c r="M31" s="19" t="n">
        <f aca="false">K31-L31</f>
        <v>169.1</v>
      </c>
      <c r="N31" s="19" t="n">
        <f aca="false">M31*$N$4/(1+$N$4)</f>
        <v>15.3727272727273</v>
      </c>
    </row>
    <row r="32" customFormat="false" ht="15" hidden="false" customHeight="false" outlineLevel="0" collapsed="false">
      <c r="A32" s="14" t="s">
        <v>203</v>
      </c>
      <c r="B32" s="15" t="n">
        <v>46081</v>
      </c>
      <c r="C32" s="14" t="s">
        <v>146</v>
      </c>
      <c r="D32" s="14" t="s">
        <v>164</v>
      </c>
      <c r="E32" s="14" t="s">
        <v>204</v>
      </c>
      <c r="F32" s="14" t="s">
        <v>178</v>
      </c>
      <c r="G32" s="14" t="s">
        <v>205</v>
      </c>
      <c r="H32" s="16" t="n">
        <v>199</v>
      </c>
      <c r="I32" s="17" t="n">
        <v>1</v>
      </c>
      <c r="J32" s="18" t="n">
        <v>0.1</v>
      </c>
      <c r="K32" s="19" t="n">
        <f aca="false">H32*I32</f>
        <v>199</v>
      </c>
      <c r="L32" s="19" t="n">
        <f aca="false">K32*J32</f>
        <v>19.9</v>
      </c>
      <c r="M32" s="19" t="n">
        <f aca="false">K32-L32</f>
        <v>179.1</v>
      </c>
      <c r="N32" s="19" t="n">
        <f aca="false">M32*$N$4/(1+$N$4)</f>
        <v>16.2818181818182</v>
      </c>
    </row>
    <row r="33" customFormat="false" ht="15" hidden="false" customHeight="false" outlineLevel="0" collapsed="false">
      <c r="A33" s="14" t="s">
        <v>206</v>
      </c>
      <c r="B33" s="15" t="n">
        <v>46082</v>
      </c>
      <c r="C33" s="14" t="s">
        <v>146</v>
      </c>
      <c r="D33" s="14" t="s">
        <v>168</v>
      </c>
      <c r="E33" s="14" t="s">
        <v>177</v>
      </c>
      <c r="F33" s="14" t="s">
        <v>174</v>
      </c>
      <c r="G33" s="14" t="s">
        <v>175</v>
      </c>
      <c r="H33" s="16" t="n">
        <v>149</v>
      </c>
      <c r="I33" s="17" t="n">
        <v>1</v>
      </c>
      <c r="J33" s="18" t="n">
        <v>0.1</v>
      </c>
      <c r="K33" s="19" t="n">
        <f aca="false">H33*I33</f>
        <v>149</v>
      </c>
      <c r="L33" s="19" t="n">
        <f aca="false">K33*J33</f>
        <v>14.9</v>
      </c>
      <c r="M33" s="19" t="n">
        <f aca="false">K33-L33</f>
        <v>134.1</v>
      </c>
      <c r="N33" s="19" t="n">
        <f aca="false">M33*$N$4/(1+$N$4)</f>
        <v>12.1909090909091</v>
      </c>
    </row>
    <row r="34" customFormat="false" ht="15" hidden="false" customHeight="false" outlineLevel="0" collapsed="false">
      <c r="A34" s="14" t="s">
        <v>207</v>
      </c>
      <c r="B34" s="15" t="n">
        <v>46082</v>
      </c>
      <c r="C34" s="14" t="s">
        <v>158</v>
      </c>
      <c r="D34" s="14" t="s">
        <v>164</v>
      </c>
      <c r="E34" s="14" t="s">
        <v>208</v>
      </c>
      <c r="F34" s="14" t="s">
        <v>170</v>
      </c>
      <c r="G34" s="14" t="s">
        <v>156</v>
      </c>
      <c r="H34" s="16" t="n">
        <v>69.95</v>
      </c>
      <c r="I34" s="17" t="n">
        <v>3</v>
      </c>
      <c r="J34" s="18" t="n">
        <v>0.1</v>
      </c>
      <c r="K34" s="19" t="n">
        <f aca="false">H34*I34</f>
        <v>209.85</v>
      </c>
      <c r="L34" s="19" t="n">
        <f aca="false">K34*J34</f>
        <v>20.985</v>
      </c>
      <c r="M34" s="19" t="n">
        <f aca="false">K34-L34</f>
        <v>188.865</v>
      </c>
      <c r="N34" s="19" t="n">
        <f aca="false">M34*$N$4/(1+$N$4)</f>
        <v>17.1695454545455</v>
      </c>
    </row>
    <row r="35" customFormat="false" ht="15" hidden="false" customHeight="false" outlineLevel="0" collapsed="false">
      <c r="A35" s="14" t="s">
        <v>209</v>
      </c>
      <c r="B35" s="15" t="n">
        <v>46083</v>
      </c>
      <c r="C35" s="14" t="s">
        <v>152</v>
      </c>
      <c r="D35" s="14" t="s">
        <v>168</v>
      </c>
      <c r="E35" s="14" t="s">
        <v>202</v>
      </c>
      <c r="F35" s="14" t="s">
        <v>155</v>
      </c>
      <c r="G35" s="14" t="s">
        <v>205</v>
      </c>
      <c r="H35" s="16" t="n">
        <v>89</v>
      </c>
      <c r="I35" s="17" t="n">
        <v>1</v>
      </c>
      <c r="J35" s="18" t="n">
        <v>0.15</v>
      </c>
      <c r="K35" s="19" t="n">
        <f aca="false">H35*I35</f>
        <v>89</v>
      </c>
      <c r="L35" s="19" t="n">
        <f aca="false">K35*J35</f>
        <v>13.35</v>
      </c>
      <c r="M35" s="19" t="n">
        <f aca="false">K35-L35</f>
        <v>75.65</v>
      </c>
      <c r="N35" s="19" t="n">
        <f aca="false">M35*$N$4/(1+$N$4)</f>
        <v>6.87727272727273</v>
      </c>
    </row>
    <row r="36" customFormat="false" ht="15" hidden="false" customHeight="false" outlineLevel="0" collapsed="false">
      <c r="A36" s="14" t="s">
        <v>210</v>
      </c>
      <c r="B36" s="15" t="n">
        <v>46086</v>
      </c>
      <c r="C36" s="14" t="s">
        <v>161</v>
      </c>
      <c r="D36" s="14" t="s">
        <v>147</v>
      </c>
      <c r="E36" s="14" t="s">
        <v>148</v>
      </c>
      <c r="F36" s="14" t="s">
        <v>155</v>
      </c>
      <c r="G36" s="14" t="s">
        <v>156</v>
      </c>
      <c r="H36" s="16" t="n">
        <v>29.95</v>
      </c>
      <c r="I36" s="17" t="n">
        <v>1</v>
      </c>
      <c r="J36" s="18" t="n">
        <v>0</v>
      </c>
      <c r="K36" s="19" t="n">
        <f aca="false">H36*I36</f>
        <v>29.95</v>
      </c>
      <c r="L36" s="19" t="n">
        <f aca="false">K36*J36</f>
        <v>0</v>
      </c>
      <c r="M36" s="19" t="n">
        <f aca="false">K36-L36</f>
        <v>29.95</v>
      </c>
      <c r="N36" s="19" t="n">
        <f aca="false">M36*$N$4/(1+$N$4)</f>
        <v>2.72272727272727</v>
      </c>
    </row>
    <row r="37" customFormat="false" ht="15" hidden="false" customHeight="false" outlineLevel="0" collapsed="false">
      <c r="A37" s="14" t="s">
        <v>211</v>
      </c>
      <c r="B37" s="15" t="n">
        <v>46090</v>
      </c>
      <c r="C37" s="14" t="s">
        <v>152</v>
      </c>
      <c r="D37" s="14" t="s">
        <v>168</v>
      </c>
      <c r="E37" s="14" t="s">
        <v>177</v>
      </c>
      <c r="F37" s="14" t="s">
        <v>170</v>
      </c>
      <c r="G37" s="14" t="s">
        <v>175</v>
      </c>
      <c r="H37" s="16" t="n">
        <v>149</v>
      </c>
      <c r="I37" s="17" t="n">
        <v>4</v>
      </c>
      <c r="J37" s="18" t="n">
        <v>0</v>
      </c>
      <c r="K37" s="19" t="n">
        <f aca="false">H37*I37</f>
        <v>596</v>
      </c>
      <c r="L37" s="19" t="n">
        <f aca="false">K37*J37</f>
        <v>0</v>
      </c>
      <c r="M37" s="19" t="n">
        <f aca="false">K37-L37</f>
        <v>596</v>
      </c>
      <c r="N37" s="19" t="n">
        <f aca="false">M37*$N$4/(1+$N$4)</f>
        <v>54.1818181818182</v>
      </c>
    </row>
    <row r="38" customFormat="false" ht="15" hidden="false" customHeight="false" outlineLevel="0" collapsed="false">
      <c r="A38" s="14" t="s">
        <v>212</v>
      </c>
      <c r="B38" s="15" t="n">
        <v>46091</v>
      </c>
      <c r="C38" s="14" t="s">
        <v>161</v>
      </c>
      <c r="D38" s="14" t="s">
        <v>182</v>
      </c>
      <c r="E38" s="14" t="s">
        <v>213</v>
      </c>
      <c r="F38" s="14" t="s">
        <v>155</v>
      </c>
      <c r="G38" s="14" t="s">
        <v>175</v>
      </c>
      <c r="H38" s="16" t="n">
        <v>49.95</v>
      </c>
      <c r="I38" s="17" t="n">
        <v>5</v>
      </c>
      <c r="J38" s="18" t="n">
        <v>0.05</v>
      </c>
      <c r="K38" s="19" t="n">
        <f aca="false">H38*I38</f>
        <v>249.75</v>
      </c>
      <c r="L38" s="19" t="n">
        <f aca="false">K38*J38</f>
        <v>12.4875</v>
      </c>
      <c r="M38" s="19" t="n">
        <f aca="false">K38-L38</f>
        <v>237.2625</v>
      </c>
      <c r="N38" s="19" t="n">
        <f aca="false">M38*$N$4/(1+$N$4)</f>
        <v>21.5693181818182</v>
      </c>
    </row>
    <row r="39" customFormat="false" ht="15" hidden="false" customHeight="false" outlineLevel="0" collapsed="false">
      <c r="A39" s="14" t="s">
        <v>214</v>
      </c>
      <c r="B39" s="15" t="n">
        <v>46092</v>
      </c>
      <c r="C39" s="14" t="s">
        <v>152</v>
      </c>
      <c r="D39" s="14" t="s">
        <v>147</v>
      </c>
      <c r="E39" s="14" t="s">
        <v>215</v>
      </c>
      <c r="F39" s="14" t="s">
        <v>174</v>
      </c>
      <c r="G39" s="14" t="s">
        <v>150</v>
      </c>
      <c r="H39" s="16" t="n">
        <v>49.95</v>
      </c>
      <c r="I39" s="17" t="n">
        <v>1</v>
      </c>
      <c r="J39" s="18" t="n">
        <v>0</v>
      </c>
      <c r="K39" s="19" t="n">
        <f aca="false">H39*I39</f>
        <v>49.95</v>
      </c>
      <c r="L39" s="19" t="n">
        <f aca="false">K39*J39</f>
        <v>0</v>
      </c>
      <c r="M39" s="19" t="n">
        <f aca="false">K39-L39</f>
        <v>49.95</v>
      </c>
      <c r="N39" s="19" t="n">
        <f aca="false">M39*$N$4/(1+$N$4)</f>
        <v>4.54090909090909</v>
      </c>
    </row>
    <row r="40" customFormat="false" ht="15" hidden="false" customHeight="false" outlineLevel="0" collapsed="false">
      <c r="A40" s="14" t="s">
        <v>216</v>
      </c>
      <c r="B40" s="15" t="n">
        <v>46093</v>
      </c>
      <c r="C40" s="14" t="s">
        <v>161</v>
      </c>
      <c r="D40" s="14" t="s">
        <v>168</v>
      </c>
      <c r="E40" s="14" t="s">
        <v>177</v>
      </c>
      <c r="F40" s="14" t="s">
        <v>162</v>
      </c>
      <c r="G40" s="14" t="s">
        <v>175</v>
      </c>
      <c r="H40" s="16" t="n">
        <v>149</v>
      </c>
      <c r="I40" s="17" t="n">
        <v>3</v>
      </c>
      <c r="J40" s="18" t="n">
        <v>0.05</v>
      </c>
      <c r="K40" s="19" t="n">
        <f aca="false">H40*I40</f>
        <v>447</v>
      </c>
      <c r="L40" s="19" t="n">
        <f aca="false">K40*J40</f>
        <v>22.35</v>
      </c>
      <c r="M40" s="19" t="n">
        <f aca="false">K40-L40</f>
        <v>424.65</v>
      </c>
      <c r="N40" s="19" t="n">
        <f aca="false">M40*$N$4/(1+$N$4)</f>
        <v>38.6045454545455</v>
      </c>
    </row>
    <row r="41" customFormat="false" ht="15" hidden="false" customHeight="false" outlineLevel="0" collapsed="false">
      <c r="A41" s="14" t="s">
        <v>217</v>
      </c>
      <c r="B41" s="15" t="n">
        <v>46095</v>
      </c>
      <c r="C41" s="14" t="s">
        <v>146</v>
      </c>
      <c r="D41" s="14" t="s">
        <v>168</v>
      </c>
      <c r="E41" s="14" t="s">
        <v>177</v>
      </c>
      <c r="F41" s="14" t="s">
        <v>170</v>
      </c>
      <c r="G41" s="14" t="s">
        <v>156</v>
      </c>
      <c r="H41" s="16" t="n">
        <v>149</v>
      </c>
      <c r="I41" s="17" t="n">
        <v>1</v>
      </c>
      <c r="J41" s="18" t="n">
        <v>0.1</v>
      </c>
      <c r="K41" s="19" t="n">
        <f aca="false">H41*I41</f>
        <v>149</v>
      </c>
      <c r="L41" s="19" t="n">
        <f aca="false">K41*J41</f>
        <v>14.9</v>
      </c>
      <c r="M41" s="19" t="n">
        <f aca="false">K41-L41</f>
        <v>134.1</v>
      </c>
      <c r="N41" s="19" t="n">
        <f aca="false">M41*$N$4/(1+$N$4)</f>
        <v>12.1909090909091</v>
      </c>
    </row>
    <row r="42" customFormat="false" ht="15" hidden="false" customHeight="false" outlineLevel="0" collapsed="false">
      <c r="A42" s="14" t="s">
        <v>218</v>
      </c>
      <c r="B42" s="15" t="n">
        <v>46095</v>
      </c>
      <c r="C42" s="14" t="s">
        <v>146</v>
      </c>
      <c r="D42" s="14" t="s">
        <v>164</v>
      </c>
      <c r="E42" s="14" t="s">
        <v>208</v>
      </c>
      <c r="F42" s="14" t="s">
        <v>162</v>
      </c>
      <c r="G42" s="14" t="s">
        <v>156</v>
      </c>
      <c r="H42" s="16" t="n">
        <v>69.95</v>
      </c>
      <c r="I42" s="17" t="n">
        <v>1</v>
      </c>
      <c r="J42" s="18" t="n">
        <v>0.2</v>
      </c>
      <c r="K42" s="19" t="n">
        <f aca="false">H42*I42</f>
        <v>69.95</v>
      </c>
      <c r="L42" s="19" t="n">
        <f aca="false">K42*J42</f>
        <v>13.99</v>
      </c>
      <c r="M42" s="19" t="n">
        <f aca="false">K42-L42</f>
        <v>55.96</v>
      </c>
      <c r="N42" s="19" t="n">
        <f aca="false">M42*$N$4/(1+$N$4)</f>
        <v>5.08727272727273</v>
      </c>
    </row>
    <row r="43" customFormat="false" ht="15" hidden="false" customHeight="false" outlineLevel="0" collapsed="false">
      <c r="A43" s="14" t="s">
        <v>219</v>
      </c>
      <c r="B43" s="15" t="n">
        <v>46095</v>
      </c>
      <c r="C43" s="14" t="s">
        <v>152</v>
      </c>
      <c r="D43" s="14" t="s">
        <v>153</v>
      </c>
      <c r="E43" s="14" t="s">
        <v>154</v>
      </c>
      <c r="F43" s="14" t="s">
        <v>149</v>
      </c>
      <c r="G43" s="14" t="s">
        <v>156</v>
      </c>
      <c r="H43" s="16" t="n">
        <v>89</v>
      </c>
      <c r="I43" s="17" t="n">
        <v>2</v>
      </c>
      <c r="J43" s="18" t="n">
        <v>0</v>
      </c>
      <c r="K43" s="19" t="n">
        <f aca="false">H43*I43</f>
        <v>178</v>
      </c>
      <c r="L43" s="19" t="n">
        <f aca="false">K43*J43</f>
        <v>0</v>
      </c>
      <c r="M43" s="19" t="n">
        <f aca="false">K43-L43</f>
        <v>178</v>
      </c>
      <c r="N43" s="19" t="n">
        <f aca="false">M43*$N$4/(1+$N$4)</f>
        <v>16.1818181818182</v>
      </c>
    </row>
    <row r="44" customFormat="false" ht="15" hidden="false" customHeight="false" outlineLevel="0" collapsed="false">
      <c r="A44" s="14" t="s">
        <v>220</v>
      </c>
      <c r="B44" s="15" t="n">
        <v>46096</v>
      </c>
      <c r="C44" s="14" t="s">
        <v>152</v>
      </c>
      <c r="D44" s="14" t="s">
        <v>168</v>
      </c>
      <c r="E44" s="14" t="s">
        <v>169</v>
      </c>
      <c r="F44" s="14" t="s">
        <v>178</v>
      </c>
      <c r="G44" s="14" t="s">
        <v>156</v>
      </c>
      <c r="H44" s="16" t="n">
        <v>79.95</v>
      </c>
      <c r="I44" s="17" t="n">
        <v>3</v>
      </c>
      <c r="J44" s="18" t="n">
        <v>0.2</v>
      </c>
      <c r="K44" s="19" t="n">
        <f aca="false">H44*I44</f>
        <v>239.85</v>
      </c>
      <c r="L44" s="19" t="n">
        <f aca="false">K44*J44</f>
        <v>47.97</v>
      </c>
      <c r="M44" s="19" t="n">
        <f aca="false">K44-L44</f>
        <v>191.88</v>
      </c>
      <c r="N44" s="19" t="n">
        <f aca="false">M44*$N$4/(1+$N$4)</f>
        <v>17.4436363636364</v>
      </c>
    </row>
    <row r="45" customFormat="false" ht="15" hidden="false" customHeight="false" outlineLevel="0" collapsed="false">
      <c r="A45" s="14" t="s">
        <v>221</v>
      </c>
      <c r="B45" s="15" t="n">
        <v>46097</v>
      </c>
      <c r="C45" s="14" t="s">
        <v>158</v>
      </c>
      <c r="D45" s="14" t="s">
        <v>164</v>
      </c>
      <c r="E45" s="14" t="s">
        <v>204</v>
      </c>
      <c r="F45" s="14" t="s">
        <v>178</v>
      </c>
      <c r="G45" s="14" t="s">
        <v>150</v>
      </c>
      <c r="H45" s="16" t="n">
        <v>199</v>
      </c>
      <c r="I45" s="17" t="n">
        <v>1</v>
      </c>
      <c r="J45" s="18" t="n">
        <v>0.2</v>
      </c>
      <c r="K45" s="19" t="n">
        <f aca="false">H45*I45</f>
        <v>199</v>
      </c>
      <c r="L45" s="19" t="n">
        <f aca="false">K45*J45</f>
        <v>39.8</v>
      </c>
      <c r="M45" s="19" t="n">
        <f aca="false">K45-L45</f>
        <v>159.2</v>
      </c>
      <c r="N45" s="19" t="n">
        <f aca="false">M45*$N$4/(1+$N$4)</f>
        <v>14.4727272727273</v>
      </c>
    </row>
    <row r="46" customFormat="false" ht="15" hidden="false" customHeight="false" outlineLevel="0" collapsed="false">
      <c r="A46" s="14" t="s">
        <v>222</v>
      </c>
      <c r="B46" s="15" t="n">
        <v>46100</v>
      </c>
      <c r="C46" s="14" t="s">
        <v>146</v>
      </c>
      <c r="D46" s="14" t="s">
        <v>164</v>
      </c>
      <c r="E46" s="14" t="s">
        <v>204</v>
      </c>
      <c r="F46" s="14" t="s">
        <v>149</v>
      </c>
      <c r="G46" s="14" t="s">
        <v>156</v>
      </c>
      <c r="H46" s="16" t="n">
        <v>199</v>
      </c>
      <c r="I46" s="17" t="n">
        <v>4</v>
      </c>
      <c r="J46" s="18" t="n">
        <v>0.05</v>
      </c>
      <c r="K46" s="19" t="n">
        <f aca="false">H46*I46</f>
        <v>796</v>
      </c>
      <c r="L46" s="19" t="n">
        <f aca="false">K46*J46</f>
        <v>39.8</v>
      </c>
      <c r="M46" s="19" t="n">
        <f aca="false">K46-L46</f>
        <v>756.2</v>
      </c>
      <c r="N46" s="19" t="n">
        <f aca="false">M46*$N$4/(1+$N$4)</f>
        <v>68.7454545454546</v>
      </c>
    </row>
    <row r="47" customFormat="false" ht="15" hidden="false" customHeight="false" outlineLevel="0" collapsed="false">
      <c r="A47" s="14" t="s">
        <v>223</v>
      </c>
      <c r="B47" s="15" t="n">
        <v>46100</v>
      </c>
      <c r="C47" s="14" t="s">
        <v>161</v>
      </c>
      <c r="D47" s="14" t="s">
        <v>164</v>
      </c>
      <c r="E47" s="14" t="s">
        <v>187</v>
      </c>
      <c r="F47" s="14" t="s">
        <v>155</v>
      </c>
      <c r="G47" s="14" t="s">
        <v>150</v>
      </c>
      <c r="H47" s="16" t="n">
        <v>159.95</v>
      </c>
      <c r="I47" s="17" t="n">
        <v>1</v>
      </c>
      <c r="J47" s="18" t="n">
        <v>0.05</v>
      </c>
      <c r="K47" s="19" t="n">
        <f aca="false">H47*I47</f>
        <v>159.95</v>
      </c>
      <c r="L47" s="19" t="n">
        <f aca="false">K47*J47</f>
        <v>7.9975</v>
      </c>
      <c r="M47" s="19" t="n">
        <f aca="false">K47-L47</f>
        <v>151.9525</v>
      </c>
      <c r="N47" s="19" t="n">
        <f aca="false">M47*$N$4/(1+$N$4)</f>
        <v>13.8138636363636</v>
      </c>
    </row>
    <row r="48" customFormat="false" ht="15" hidden="false" customHeight="false" outlineLevel="0" collapsed="false">
      <c r="A48" s="14" t="s">
        <v>224</v>
      </c>
      <c r="B48" s="15" t="n">
        <v>46101</v>
      </c>
      <c r="C48" s="14" t="s">
        <v>158</v>
      </c>
      <c r="D48" s="14" t="s">
        <v>164</v>
      </c>
      <c r="E48" s="14" t="s">
        <v>208</v>
      </c>
      <c r="F48" s="14" t="s">
        <v>170</v>
      </c>
      <c r="G48" s="14" t="s">
        <v>156</v>
      </c>
      <c r="H48" s="16" t="n">
        <v>69.95</v>
      </c>
      <c r="I48" s="17" t="n">
        <v>1</v>
      </c>
      <c r="J48" s="18" t="n">
        <v>0.15</v>
      </c>
      <c r="K48" s="19" t="n">
        <f aca="false">H48*I48</f>
        <v>69.95</v>
      </c>
      <c r="L48" s="19" t="n">
        <f aca="false">K48*J48</f>
        <v>10.4925</v>
      </c>
      <c r="M48" s="19" t="n">
        <f aca="false">K48-L48</f>
        <v>59.4575</v>
      </c>
      <c r="N48" s="19" t="n">
        <f aca="false">M48*$N$4/(1+$N$4)</f>
        <v>5.40522727272727</v>
      </c>
    </row>
    <row r="49" customFormat="false" ht="15" hidden="false" customHeight="false" outlineLevel="0" collapsed="false">
      <c r="A49" s="14" t="s">
        <v>225</v>
      </c>
      <c r="B49" s="15" t="n">
        <v>46101</v>
      </c>
      <c r="C49" s="14" t="s">
        <v>152</v>
      </c>
      <c r="D49" s="14" t="s">
        <v>164</v>
      </c>
      <c r="E49" s="14" t="s">
        <v>204</v>
      </c>
      <c r="F49" s="14" t="s">
        <v>162</v>
      </c>
      <c r="G49" s="14" t="s">
        <v>156</v>
      </c>
      <c r="H49" s="16" t="n">
        <v>199</v>
      </c>
      <c r="I49" s="17" t="n">
        <v>1</v>
      </c>
      <c r="J49" s="18" t="n">
        <v>0.05</v>
      </c>
      <c r="K49" s="19" t="n">
        <f aca="false">H49*I49</f>
        <v>199</v>
      </c>
      <c r="L49" s="19" t="n">
        <f aca="false">K49*J49</f>
        <v>9.95</v>
      </c>
      <c r="M49" s="19" t="n">
        <f aca="false">K49-L49</f>
        <v>189.05</v>
      </c>
      <c r="N49" s="19" t="n">
        <f aca="false">M49*$N$4/(1+$N$4)</f>
        <v>17.1863636363636</v>
      </c>
    </row>
    <row r="50" customFormat="false" ht="15" hidden="false" customHeight="false" outlineLevel="0" collapsed="false">
      <c r="A50" s="14" t="s">
        <v>226</v>
      </c>
      <c r="B50" s="15" t="n">
        <v>46105</v>
      </c>
      <c r="C50" s="14" t="s">
        <v>161</v>
      </c>
      <c r="D50" s="14" t="s">
        <v>164</v>
      </c>
      <c r="E50" s="14" t="s">
        <v>208</v>
      </c>
      <c r="F50" s="14" t="s">
        <v>149</v>
      </c>
      <c r="G50" s="14" t="s">
        <v>150</v>
      </c>
      <c r="H50" s="16" t="n">
        <v>69.95</v>
      </c>
      <c r="I50" s="17" t="n">
        <v>5</v>
      </c>
      <c r="J50" s="18" t="n">
        <v>0.05</v>
      </c>
      <c r="K50" s="19" t="n">
        <f aca="false">H50*I50</f>
        <v>349.75</v>
      </c>
      <c r="L50" s="19" t="n">
        <f aca="false">K50*J50</f>
        <v>17.4875</v>
      </c>
      <c r="M50" s="19" t="n">
        <f aca="false">K50-L50</f>
        <v>332.2625</v>
      </c>
      <c r="N50" s="19" t="n">
        <f aca="false">M50*$N$4/(1+$N$4)</f>
        <v>30.2056818181818</v>
      </c>
    </row>
    <row r="51" customFormat="false" ht="15" hidden="false" customHeight="false" outlineLevel="0" collapsed="false">
      <c r="A51" s="14" t="s">
        <v>227</v>
      </c>
      <c r="B51" s="15" t="n">
        <v>46108</v>
      </c>
      <c r="C51" s="14" t="s">
        <v>146</v>
      </c>
      <c r="D51" s="14" t="s">
        <v>168</v>
      </c>
      <c r="E51" s="14" t="s">
        <v>202</v>
      </c>
      <c r="F51" s="14" t="s">
        <v>178</v>
      </c>
      <c r="G51" s="14" t="s">
        <v>150</v>
      </c>
      <c r="H51" s="16" t="n">
        <v>89</v>
      </c>
      <c r="I51" s="17" t="n">
        <v>1</v>
      </c>
      <c r="J51" s="18" t="n">
        <v>0.05</v>
      </c>
      <c r="K51" s="19" t="n">
        <f aca="false">H51*I51</f>
        <v>89</v>
      </c>
      <c r="L51" s="19" t="n">
        <f aca="false">K51*J51</f>
        <v>4.45</v>
      </c>
      <c r="M51" s="19" t="n">
        <f aca="false">K51-L51</f>
        <v>84.55</v>
      </c>
      <c r="N51" s="19" t="n">
        <f aca="false">M51*$N$4/(1+$N$4)</f>
        <v>7.68636363636364</v>
      </c>
    </row>
    <row r="52" customFormat="false" ht="15" hidden="false" customHeight="false" outlineLevel="0" collapsed="false">
      <c r="A52" s="14" t="s">
        <v>228</v>
      </c>
      <c r="B52" s="15" t="n">
        <v>46109</v>
      </c>
      <c r="C52" s="14" t="s">
        <v>152</v>
      </c>
      <c r="D52" s="14" t="s">
        <v>164</v>
      </c>
      <c r="E52" s="14" t="s">
        <v>185</v>
      </c>
      <c r="F52" s="14" t="s">
        <v>170</v>
      </c>
      <c r="G52" s="14" t="s">
        <v>150</v>
      </c>
      <c r="H52" s="16" t="n">
        <v>79</v>
      </c>
      <c r="I52" s="17" t="n">
        <v>2</v>
      </c>
      <c r="J52" s="18" t="n">
        <v>0</v>
      </c>
      <c r="K52" s="19" t="n">
        <f aca="false">H52*I52</f>
        <v>158</v>
      </c>
      <c r="L52" s="19" t="n">
        <f aca="false">K52*J52</f>
        <v>0</v>
      </c>
      <c r="M52" s="19" t="n">
        <f aca="false">K52-L52</f>
        <v>158</v>
      </c>
      <c r="N52" s="19" t="n">
        <f aca="false">M52*$N$4/(1+$N$4)</f>
        <v>14.3636363636364</v>
      </c>
    </row>
    <row r="53" customFormat="false" ht="15" hidden="false" customHeight="false" outlineLevel="0" collapsed="false">
      <c r="A53" s="14" t="s">
        <v>229</v>
      </c>
      <c r="B53" s="15" t="n">
        <v>46116</v>
      </c>
      <c r="C53" s="14" t="s">
        <v>161</v>
      </c>
      <c r="D53" s="14" t="s">
        <v>153</v>
      </c>
      <c r="E53" s="14" t="s">
        <v>230</v>
      </c>
      <c r="F53" s="14" t="s">
        <v>149</v>
      </c>
      <c r="G53" s="14" t="s">
        <v>150</v>
      </c>
      <c r="H53" s="16" t="n">
        <v>75</v>
      </c>
      <c r="I53" s="17" t="n">
        <v>2</v>
      </c>
      <c r="J53" s="18" t="n">
        <v>0.1</v>
      </c>
      <c r="K53" s="19" t="n">
        <f aca="false">H53*I53</f>
        <v>150</v>
      </c>
      <c r="L53" s="19" t="n">
        <f aca="false">K53*J53</f>
        <v>15</v>
      </c>
      <c r="M53" s="19" t="n">
        <f aca="false">K53-L53</f>
        <v>135</v>
      </c>
      <c r="N53" s="19" t="n">
        <f aca="false">M53*$N$4/(1+$N$4)</f>
        <v>12.2727272727273</v>
      </c>
    </row>
    <row r="54" customFormat="false" ht="15" hidden="false" customHeight="false" outlineLevel="0" collapsed="false">
      <c r="A54" s="14" t="s">
        <v>231</v>
      </c>
      <c r="B54" s="15" t="n">
        <v>46117</v>
      </c>
      <c r="C54" s="14" t="s">
        <v>146</v>
      </c>
      <c r="D54" s="14" t="s">
        <v>168</v>
      </c>
      <c r="E54" s="14" t="s">
        <v>169</v>
      </c>
      <c r="F54" s="14" t="s">
        <v>174</v>
      </c>
      <c r="G54" s="14" t="s">
        <v>205</v>
      </c>
      <c r="H54" s="16" t="n">
        <v>79.95</v>
      </c>
      <c r="I54" s="17" t="n">
        <v>3</v>
      </c>
      <c r="J54" s="18" t="n">
        <v>0.1</v>
      </c>
      <c r="K54" s="19" t="n">
        <f aca="false">H54*I54</f>
        <v>239.85</v>
      </c>
      <c r="L54" s="19" t="n">
        <f aca="false">K54*J54</f>
        <v>23.985</v>
      </c>
      <c r="M54" s="19" t="n">
        <f aca="false">K54-L54</f>
        <v>215.865</v>
      </c>
      <c r="N54" s="19" t="n">
        <f aca="false">M54*$N$4/(1+$N$4)</f>
        <v>19.6240909090909</v>
      </c>
    </row>
    <row r="55" customFormat="false" ht="15" hidden="false" customHeight="false" outlineLevel="0" collapsed="false">
      <c r="A55" s="14" t="s">
        <v>232</v>
      </c>
      <c r="B55" s="15" t="n">
        <v>46118</v>
      </c>
      <c r="C55" s="14" t="s">
        <v>146</v>
      </c>
      <c r="D55" s="14" t="s">
        <v>168</v>
      </c>
      <c r="E55" s="14" t="s">
        <v>169</v>
      </c>
      <c r="F55" s="14" t="s">
        <v>162</v>
      </c>
      <c r="G55" s="14" t="s">
        <v>150</v>
      </c>
      <c r="H55" s="16" t="n">
        <v>79.95</v>
      </c>
      <c r="I55" s="17" t="n">
        <v>1</v>
      </c>
      <c r="J55" s="18" t="n">
        <v>0</v>
      </c>
      <c r="K55" s="19" t="n">
        <f aca="false">H55*I55</f>
        <v>79.95</v>
      </c>
      <c r="L55" s="19" t="n">
        <f aca="false">K55*J55</f>
        <v>0</v>
      </c>
      <c r="M55" s="19" t="n">
        <f aca="false">K55-L55</f>
        <v>79.95</v>
      </c>
      <c r="N55" s="19" t="n">
        <f aca="false">M55*$N$4/(1+$N$4)</f>
        <v>7.26818181818182</v>
      </c>
    </row>
    <row r="56" customFormat="false" ht="15" hidden="false" customHeight="false" outlineLevel="0" collapsed="false">
      <c r="A56" s="14" t="s">
        <v>233</v>
      </c>
      <c r="B56" s="15" t="n">
        <v>46119</v>
      </c>
      <c r="C56" s="14" t="s">
        <v>146</v>
      </c>
      <c r="D56" s="14" t="s">
        <v>153</v>
      </c>
      <c r="E56" s="14" t="s">
        <v>159</v>
      </c>
      <c r="F56" s="14" t="s">
        <v>155</v>
      </c>
      <c r="G56" s="14" t="s">
        <v>150</v>
      </c>
      <c r="H56" s="16" t="n">
        <v>59.95</v>
      </c>
      <c r="I56" s="17" t="n">
        <v>1</v>
      </c>
      <c r="J56" s="18" t="n">
        <v>0.2</v>
      </c>
      <c r="K56" s="19" t="n">
        <f aca="false">H56*I56</f>
        <v>59.95</v>
      </c>
      <c r="L56" s="19" t="n">
        <f aca="false">K56*J56</f>
        <v>11.99</v>
      </c>
      <c r="M56" s="19" t="n">
        <f aca="false">K56-L56</f>
        <v>47.96</v>
      </c>
      <c r="N56" s="19" t="n">
        <f aca="false">M56*$N$4/(1+$N$4)</f>
        <v>4.36</v>
      </c>
    </row>
    <row r="57" customFormat="false" ht="15" hidden="false" customHeight="false" outlineLevel="0" collapsed="false">
      <c r="A57" s="14" t="s">
        <v>234</v>
      </c>
      <c r="B57" s="15" t="n">
        <v>46121</v>
      </c>
      <c r="C57" s="14" t="s">
        <v>158</v>
      </c>
      <c r="D57" s="14" t="s">
        <v>153</v>
      </c>
      <c r="E57" s="14" t="s">
        <v>235</v>
      </c>
      <c r="F57" s="14" t="s">
        <v>170</v>
      </c>
      <c r="G57" s="14" t="s">
        <v>150</v>
      </c>
      <c r="H57" s="16" t="n">
        <v>45</v>
      </c>
      <c r="I57" s="17" t="n">
        <v>1</v>
      </c>
      <c r="J57" s="18" t="n">
        <v>0</v>
      </c>
      <c r="K57" s="19" t="n">
        <f aca="false">H57*I57</f>
        <v>45</v>
      </c>
      <c r="L57" s="19" t="n">
        <f aca="false">K57*J57</f>
        <v>0</v>
      </c>
      <c r="M57" s="19" t="n">
        <f aca="false">K57-L57</f>
        <v>45</v>
      </c>
      <c r="N57" s="19" t="n">
        <f aca="false">M57*$N$4/(1+$N$4)</f>
        <v>4.09090909090909</v>
      </c>
    </row>
    <row r="58" customFormat="false" ht="15" hidden="false" customHeight="false" outlineLevel="0" collapsed="false">
      <c r="A58" s="14" t="s">
        <v>236</v>
      </c>
      <c r="B58" s="15" t="n">
        <v>46124</v>
      </c>
      <c r="C58" s="14" t="s">
        <v>158</v>
      </c>
      <c r="D58" s="14" t="s">
        <v>147</v>
      </c>
      <c r="E58" s="14" t="s">
        <v>237</v>
      </c>
      <c r="F58" s="14" t="s">
        <v>155</v>
      </c>
      <c r="G58" s="14" t="s">
        <v>150</v>
      </c>
      <c r="H58" s="16" t="n">
        <v>69</v>
      </c>
      <c r="I58" s="17" t="n">
        <v>1</v>
      </c>
      <c r="J58" s="18" t="n">
        <v>0.15</v>
      </c>
      <c r="K58" s="19" t="n">
        <f aca="false">H58*I58</f>
        <v>69</v>
      </c>
      <c r="L58" s="19" t="n">
        <f aca="false">K58*J58</f>
        <v>10.35</v>
      </c>
      <c r="M58" s="19" t="n">
        <f aca="false">K58-L58</f>
        <v>58.65</v>
      </c>
      <c r="N58" s="19" t="n">
        <f aca="false">M58*$N$4/(1+$N$4)</f>
        <v>5.33181818181818</v>
      </c>
    </row>
    <row r="59" customFormat="false" ht="15" hidden="false" customHeight="false" outlineLevel="0" collapsed="false">
      <c r="A59" s="14" t="s">
        <v>238</v>
      </c>
      <c r="B59" s="15" t="n">
        <v>46129</v>
      </c>
      <c r="C59" s="14" t="s">
        <v>146</v>
      </c>
      <c r="D59" s="14" t="s">
        <v>164</v>
      </c>
      <c r="E59" s="14" t="s">
        <v>208</v>
      </c>
      <c r="F59" s="14" t="s">
        <v>155</v>
      </c>
      <c r="G59" s="14" t="s">
        <v>150</v>
      </c>
      <c r="H59" s="16" t="n">
        <v>69.95</v>
      </c>
      <c r="I59" s="17" t="n">
        <v>2</v>
      </c>
      <c r="J59" s="18" t="n">
        <v>0.1</v>
      </c>
      <c r="K59" s="19" t="n">
        <f aca="false">H59*I59</f>
        <v>139.9</v>
      </c>
      <c r="L59" s="19" t="n">
        <f aca="false">K59*J59</f>
        <v>13.99</v>
      </c>
      <c r="M59" s="19" t="n">
        <f aca="false">K59-L59</f>
        <v>125.91</v>
      </c>
      <c r="N59" s="19" t="n">
        <f aca="false">M59*$N$4/(1+$N$4)</f>
        <v>11.4463636363636</v>
      </c>
    </row>
    <row r="60" customFormat="false" ht="15" hidden="false" customHeight="false" outlineLevel="0" collapsed="false">
      <c r="A60" s="14" t="s">
        <v>239</v>
      </c>
      <c r="B60" s="15" t="n">
        <v>46132</v>
      </c>
      <c r="C60" s="14" t="s">
        <v>161</v>
      </c>
      <c r="D60" s="14" t="s">
        <v>164</v>
      </c>
      <c r="E60" s="14" t="s">
        <v>208</v>
      </c>
      <c r="F60" s="14" t="s">
        <v>162</v>
      </c>
      <c r="G60" s="14" t="s">
        <v>150</v>
      </c>
      <c r="H60" s="16" t="n">
        <v>69.95</v>
      </c>
      <c r="I60" s="17" t="n">
        <v>1</v>
      </c>
      <c r="J60" s="18" t="n">
        <v>0</v>
      </c>
      <c r="K60" s="19" t="n">
        <f aca="false">H60*I60</f>
        <v>69.95</v>
      </c>
      <c r="L60" s="19" t="n">
        <f aca="false">K60*J60</f>
        <v>0</v>
      </c>
      <c r="M60" s="19" t="n">
        <f aca="false">K60-L60</f>
        <v>69.95</v>
      </c>
      <c r="N60" s="19" t="n">
        <f aca="false">M60*$N$4/(1+$N$4)</f>
        <v>6.35909090909091</v>
      </c>
    </row>
    <row r="61" customFormat="false" ht="15" hidden="false" customHeight="false" outlineLevel="0" collapsed="false">
      <c r="A61" s="14" t="s">
        <v>240</v>
      </c>
      <c r="B61" s="15" t="n">
        <v>46133</v>
      </c>
      <c r="C61" s="14" t="s">
        <v>152</v>
      </c>
      <c r="D61" s="14" t="s">
        <v>147</v>
      </c>
      <c r="E61" s="14" t="s">
        <v>148</v>
      </c>
      <c r="F61" s="14" t="s">
        <v>178</v>
      </c>
      <c r="G61" s="14" t="s">
        <v>156</v>
      </c>
      <c r="H61" s="16" t="n">
        <v>29.95</v>
      </c>
      <c r="I61" s="17" t="n">
        <v>1</v>
      </c>
      <c r="J61" s="18" t="n">
        <v>0</v>
      </c>
      <c r="K61" s="19" t="n">
        <f aca="false">H61*I61</f>
        <v>29.95</v>
      </c>
      <c r="L61" s="19" t="n">
        <f aca="false">K61*J61</f>
        <v>0</v>
      </c>
      <c r="M61" s="19" t="n">
        <f aca="false">K61-L61</f>
        <v>29.95</v>
      </c>
      <c r="N61" s="19" t="n">
        <f aca="false">M61*$N$4/(1+$N$4)</f>
        <v>2.72272727272727</v>
      </c>
    </row>
    <row r="62" customFormat="false" ht="15" hidden="false" customHeight="false" outlineLevel="0" collapsed="false">
      <c r="A62" s="14" t="s">
        <v>241</v>
      </c>
      <c r="B62" s="15" t="n">
        <v>46135</v>
      </c>
      <c r="C62" s="14" t="s">
        <v>161</v>
      </c>
      <c r="D62" s="14" t="s">
        <v>168</v>
      </c>
      <c r="E62" s="14" t="s">
        <v>180</v>
      </c>
      <c r="F62" s="14" t="s">
        <v>178</v>
      </c>
      <c r="G62" s="14" t="s">
        <v>150</v>
      </c>
      <c r="H62" s="16" t="n">
        <v>99.95</v>
      </c>
      <c r="I62" s="17" t="n">
        <v>1</v>
      </c>
      <c r="J62" s="18" t="n">
        <v>0</v>
      </c>
      <c r="K62" s="19" t="n">
        <f aca="false">H62*I62</f>
        <v>99.95</v>
      </c>
      <c r="L62" s="19" t="n">
        <f aca="false">K62*J62</f>
        <v>0</v>
      </c>
      <c r="M62" s="19" t="n">
        <f aca="false">K62-L62</f>
        <v>99.95</v>
      </c>
      <c r="N62" s="19" t="n">
        <f aca="false">M62*$N$4/(1+$N$4)</f>
        <v>9.08636363636364</v>
      </c>
    </row>
    <row r="63" customFormat="false" ht="15" hidden="false" customHeight="false" outlineLevel="0" collapsed="false">
      <c r="A63" s="14" t="s">
        <v>242</v>
      </c>
      <c r="B63" s="15" t="n">
        <v>46137</v>
      </c>
      <c r="C63" s="14" t="s">
        <v>158</v>
      </c>
      <c r="D63" s="14" t="s">
        <v>153</v>
      </c>
      <c r="E63" s="14" t="s">
        <v>159</v>
      </c>
      <c r="F63" s="14" t="s">
        <v>155</v>
      </c>
      <c r="G63" s="14" t="s">
        <v>156</v>
      </c>
      <c r="H63" s="16" t="n">
        <v>59.95</v>
      </c>
      <c r="I63" s="17" t="n">
        <v>1</v>
      </c>
      <c r="J63" s="18" t="n">
        <v>0.15</v>
      </c>
      <c r="K63" s="19" t="n">
        <f aca="false">H63*I63</f>
        <v>59.95</v>
      </c>
      <c r="L63" s="19" t="n">
        <f aca="false">K63*J63</f>
        <v>8.9925</v>
      </c>
      <c r="M63" s="19" t="n">
        <f aca="false">K63-L63</f>
        <v>50.9575</v>
      </c>
      <c r="N63" s="19" t="n">
        <f aca="false">M63*$N$4/(1+$N$4)</f>
        <v>4.6325</v>
      </c>
    </row>
    <row r="64" customFormat="false" ht="15" hidden="false" customHeight="false" outlineLevel="0" collapsed="false">
      <c r="A64" s="14" t="s">
        <v>243</v>
      </c>
      <c r="B64" s="15" t="n">
        <v>46142</v>
      </c>
      <c r="C64" s="14" t="s">
        <v>146</v>
      </c>
      <c r="D64" s="14" t="s">
        <v>168</v>
      </c>
      <c r="E64" s="14" t="s">
        <v>169</v>
      </c>
      <c r="F64" s="14" t="s">
        <v>178</v>
      </c>
      <c r="G64" s="14" t="s">
        <v>150</v>
      </c>
      <c r="H64" s="16" t="n">
        <v>79.95</v>
      </c>
      <c r="I64" s="17" t="n">
        <v>1</v>
      </c>
      <c r="J64" s="18" t="n">
        <v>0</v>
      </c>
      <c r="K64" s="19" t="n">
        <f aca="false">H64*I64</f>
        <v>79.95</v>
      </c>
      <c r="L64" s="19" t="n">
        <f aca="false">K64*J64</f>
        <v>0</v>
      </c>
      <c r="M64" s="19" t="n">
        <f aca="false">K64-L64</f>
        <v>79.95</v>
      </c>
      <c r="N64" s="19" t="n">
        <f aca="false">M64*$N$4/(1+$N$4)</f>
        <v>7.26818181818182</v>
      </c>
    </row>
    <row r="65" customFormat="false" ht="15" hidden="false" customHeight="false" outlineLevel="0" collapsed="false">
      <c r="A65" s="14" t="s">
        <v>244</v>
      </c>
      <c r="B65" s="15" t="n">
        <v>46142</v>
      </c>
      <c r="C65" s="14" t="s">
        <v>152</v>
      </c>
      <c r="D65" s="14" t="s">
        <v>147</v>
      </c>
      <c r="E65" s="14" t="s">
        <v>237</v>
      </c>
      <c r="F65" s="14" t="s">
        <v>170</v>
      </c>
      <c r="G65" s="14" t="s">
        <v>156</v>
      </c>
      <c r="H65" s="16" t="n">
        <v>69</v>
      </c>
      <c r="I65" s="17" t="n">
        <v>2</v>
      </c>
      <c r="J65" s="18" t="n">
        <v>0.15</v>
      </c>
      <c r="K65" s="19" t="n">
        <f aca="false">H65*I65</f>
        <v>138</v>
      </c>
      <c r="L65" s="19" t="n">
        <f aca="false">K65*J65</f>
        <v>20.7</v>
      </c>
      <c r="M65" s="19" t="n">
        <f aca="false">K65-L65</f>
        <v>117.3</v>
      </c>
      <c r="N65" s="19" t="n">
        <f aca="false">M65*$N$4/(1+$N$4)</f>
        <v>10.6636363636364</v>
      </c>
    </row>
    <row r="66" customFormat="false" ht="15" hidden="false" customHeight="false" outlineLevel="0" collapsed="false">
      <c r="A66" s="14" t="s">
        <v>245</v>
      </c>
      <c r="B66" s="15" t="n">
        <v>46143</v>
      </c>
      <c r="C66" s="14" t="s">
        <v>161</v>
      </c>
      <c r="D66" s="14" t="s">
        <v>164</v>
      </c>
      <c r="E66" s="14" t="s">
        <v>185</v>
      </c>
      <c r="F66" s="14" t="s">
        <v>170</v>
      </c>
      <c r="G66" s="14" t="s">
        <v>150</v>
      </c>
      <c r="H66" s="16" t="n">
        <v>79</v>
      </c>
      <c r="I66" s="17" t="n">
        <v>4</v>
      </c>
      <c r="J66" s="18" t="n">
        <v>0.1</v>
      </c>
      <c r="K66" s="19" t="n">
        <f aca="false">H66*I66</f>
        <v>316</v>
      </c>
      <c r="L66" s="19" t="n">
        <f aca="false">K66*J66</f>
        <v>31.6</v>
      </c>
      <c r="M66" s="19" t="n">
        <f aca="false">K66-L66</f>
        <v>284.4</v>
      </c>
      <c r="N66" s="19" t="n">
        <f aca="false">M66*$N$4/(1+$N$4)</f>
        <v>25.8545454545455</v>
      </c>
    </row>
    <row r="67" customFormat="false" ht="15" hidden="false" customHeight="false" outlineLevel="0" collapsed="false">
      <c r="A67" s="14" t="s">
        <v>246</v>
      </c>
      <c r="B67" s="15" t="n">
        <v>46144</v>
      </c>
      <c r="C67" s="14" t="s">
        <v>152</v>
      </c>
      <c r="D67" s="14" t="s">
        <v>168</v>
      </c>
      <c r="E67" s="14" t="s">
        <v>177</v>
      </c>
      <c r="F67" s="14" t="s">
        <v>155</v>
      </c>
      <c r="G67" s="14" t="s">
        <v>150</v>
      </c>
      <c r="H67" s="16" t="n">
        <v>149</v>
      </c>
      <c r="I67" s="17" t="n">
        <v>1</v>
      </c>
      <c r="J67" s="18" t="n">
        <v>0.15</v>
      </c>
      <c r="K67" s="19" t="n">
        <f aca="false">H67*I67</f>
        <v>149</v>
      </c>
      <c r="L67" s="19" t="n">
        <f aca="false">K67*J67</f>
        <v>22.35</v>
      </c>
      <c r="M67" s="19" t="n">
        <f aca="false">K67-L67</f>
        <v>126.65</v>
      </c>
      <c r="N67" s="19" t="n">
        <f aca="false">M67*$N$4/(1+$N$4)</f>
        <v>11.5136363636364</v>
      </c>
    </row>
    <row r="68" customFormat="false" ht="15" hidden="false" customHeight="false" outlineLevel="0" collapsed="false">
      <c r="A68" s="14" t="s">
        <v>247</v>
      </c>
      <c r="B68" s="15" t="n">
        <v>46146</v>
      </c>
      <c r="C68" s="14" t="s">
        <v>146</v>
      </c>
      <c r="D68" s="14" t="s">
        <v>147</v>
      </c>
      <c r="E68" s="14" t="s">
        <v>237</v>
      </c>
      <c r="F68" s="14" t="s">
        <v>149</v>
      </c>
      <c r="G68" s="14" t="s">
        <v>156</v>
      </c>
      <c r="H68" s="16" t="n">
        <v>69</v>
      </c>
      <c r="I68" s="17" t="n">
        <v>1</v>
      </c>
      <c r="J68" s="18" t="n">
        <v>0.1</v>
      </c>
      <c r="K68" s="19" t="n">
        <f aca="false">H68*I68</f>
        <v>69</v>
      </c>
      <c r="L68" s="19" t="n">
        <f aca="false">K68*J68</f>
        <v>6.9</v>
      </c>
      <c r="M68" s="19" t="n">
        <f aca="false">K68-L68</f>
        <v>62.1</v>
      </c>
      <c r="N68" s="19" t="n">
        <f aca="false">M68*$N$4/(1+$N$4)</f>
        <v>5.64545454545455</v>
      </c>
    </row>
    <row r="69" customFormat="false" ht="15" hidden="false" customHeight="false" outlineLevel="0" collapsed="false">
      <c r="A69" s="14" t="s">
        <v>248</v>
      </c>
      <c r="B69" s="15" t="n">
        <v>46148</v>
      </c>
      <c r="C69" s="14" t="s">
        <v>152</v>
      </c>
      <c r="D69" s="14" t="s">
        <v>164</v>
      </c>
      <c r="E69" s="14" t="s">
        <v>208</v>
      </c>
      <c r="F69" s="14" t="s">
        <v>170</v>
      </c>
      <c r="G69" s="14" t="s">
        <v>150</v>
      </c>
      <c r="H69" s="16" t="n">
        <v>69.95</v>
      </c>
      <c r="I69" s="17" t="n">
        <v>1</v>
      </c>
      <c r="J69" s="18" t="n">
        <v>0.1</v>
      </c>
      <c r="K69" s="19" t="n">
        <f aca="false">H69*I69</f>
        <v>69.95</v>
      </c>
      <c r="L69" s="19" t="n">
        <f aca="false">K69*J69</f>
        <v>6.995</v>
      </c>
      <c r="M69" s="19" t="n">
        <f aca="false">K69-L69</f>
        <v>62.955</v>
      </c>
      <c r="N69" s="19" t="n">
        <f aca="false">M69*$N$4/(1+$N$4)</f>
        <v>5.72318181818182</v>
      </c>
    </row>
    <row r="70" customFormat="false" ht="15" hidden="false" customHeight="false" outlineLevel="0" collapsed="false">
      <c r="A70" s="14" t="s">
        <v>249</v>
      </c>
      <c r="B70" s="15" t="n">
        <v>46149</v>
      </c>
      <c r="C70" s="14" t="s">
        <v>161</v>
      </c>
      <c r="D70" s="14" t="s">
        <v>153</v>
      </c>
      <c r="E70" s="14" t="s">
        <v>230</v>
      </c>
      <c r="F70" s="14" t="s">
        <v>178</v>
      </c>
      <c r="G70" s="14" t="s">
        <v>150</v>
      </c>
      <c r="H70" s="16" t="n">
        <v>75</v>
      </c>
      <c r="I70" s="17" t="n">
        <v>3</v>
      </c>
      <c r="J70" s="18" t="n">
        <v>0.15</v>
      </c>
      <c r="K70" s="19" t="n">
        <f aca="false">H70*I70</f>
        <v>225</v>
      </c>
      <c r="L70" s="19" t="n">
        <f aca="false">K70*J70</f>
        <v>33.75</v>
      </c>
      <c r="M70" s="19" t="n">
        <f aca="false">K70-L70</f>
        <v>191.25</v>
      </c>
      <c r="N70" s="19" t="n">
        <f aca="false">M70*$N$4/(1+$N$4)</f>
        <v>17.3863636363636</v>
      </c>
    </row>
    <row r="71" customFormat="false" ht="15" hidden="false" customHeight="false" outlineLevel="0" collapsed="false">
      <c r="A71" s="14" t="s">
        <v>250</v>
      </c>
      <c r="B71" s="15" t="n">
        <v>46150</v>
      </c>
      <c r="C71" s="14" t="s">
        <v>161</v>
      </c>
      <c r="D71" s="14" t="s">
        <v>153</v>
      </c>
      <c r="E71" s="14" t="s">
        <v>159</v>
      </c>
      <c r="F71" s="14" t="s">
        <v>178</v>
      </c>
      <c r="G71" s="14" t="s">
        <v>205</v>
      </c>
      <c r="H71" s="16" t="n">
        <v>59.95</v>
      </c>
      <c r="I71" s="17" t="n">
        <v>2</v>
      </c>
      <c r="J71" s="18" t="n">
        <v>0.1</v>
      </c>
      <c r="K71" s="19" t="n">
        <f aca="false">H71*I71</f>
        <v>119.9</v>
      </c>
      <c r="L71" s="19" t="n">
        <f aca="false">K71*J71</f>
        <v>11.99</v>
      </c>
      <c r="M71" s="19" t="n">
        <f aca="false">K71-L71</f>
        <v>107.91</v>
      </c>
      <c r="N71" s="19" t="n">
        <f aca="false">M71*$N$4/(1+$N$4)</f>
        <v>9.81</v>
      </c>
    </row>
    <row r="72" customFormat="false" ht="15" hidden="false" customHeight="false" outlineLevel="0" collapsed="false">
      <c r="A72" s="14" t="s">
        <v>251</v>
      </c>
      <c r="B72" s="15" t="n">
        <v>46152</v>
      </c>
      <c r="C72" s="14" t="s">
        <v>161</v>
      </c>
      <c r="D72" s="14" t="s">
        <v>147</v>
      </c>
      <c r="E72" s="14" t="s">
        <v>252</v>
      </c>
      <c r="F72" s="14" t="s">
        <v>162</v>
      </c>
      <c r="G72" s="14" t="s">
        <v>156</v>
      </c>
      <c r="H72" s="16" t="n">
        <v>55</v>
      </c>
      <c r="I72" s="17" t="n">
        <v>2</v>
      </c>
      <c r="J72" s="18" t="n">
        <v>0.05</v>
      </c>
      <c r="K72" s="19" t="n">
        <f aca="false">H72*I72</f>
        <v>110</v>
      </c>
      <c r="L72" s="19" t="n">
        <f aca="false">K72*J72</f>
        <v>5.5</v>
      </c>
      <c r="M72" s="19" t="n">
        <f aca="false">K72-L72</f>
        <v>104.5</v>
      </c>
      <c r="N72" s="19" t="n">
        <f aca="false">M72*$N$4/(1+$N$4)</f>
        <v>9.5</v>
      </c>
    </row>
    <row r="73" customFormat="false" ht="15" hidden="false" customHeight="false" outlineLevel="0" collapsed="false">
      <c r="A73" s="14" t="s">
        <v>253</v>
      </c>
      <c r="B73" s="15" t="n">
        <v>46152</v>
      </c>
      <c r="C73" s="14" t="s">
        <v>158</v>
      </c>
      <c r="D73" s="14" t="s">
        <v>168</v>
      </c>
      <c r="E73" s="14" t="s">
        <v>180</v>
      </c>
      <c r="F73" s="14" t="s">
        <v>170</v>
      </c>
      <c r="G73" s="14" t="s">
        <v>175</v>
      </c>
      <c r="H73" s="16" t="n">
        <v>99.95</v>
      </c>
      <c r="I73" s="17" t="n">
        <v>1</v>
      </c>
      <c r="J73" s="18" t="n">
        <v>0.2</v>
      </c>
      <c r="K73" s="19" t="n">
        <f aca="false">H73*I73</f>
        <v>99.95</v>
      </c>
      <c r="L73" s="19" t="n">
        <f aca="false">K73*J73</f>
        <v>19.99</v>
      </c>
      <c r="M73" s="19" t="n">
        <f aca="false">K73-L73</f>
        <v>79.96</v>
      </c>
      <c r="N73" s="19" t="n">
        <f aca="false">M73*$N$4/(1+$N$4)</f>
        <v>7.26909090909091</v>
      </c>
    </row>
    <row r="74" customFormat="false" ht="15" hidden="false" customHeight="false" outlineLevel="0" collapsed="false">
      <c r="A74" s="14" t="s">
        <v>254</v>
      </c>
      <c r="B74" s="15" t="n">
        <v>46153</v>
      </c>
      <c r="C74" s="14" t="s">
        <v>146</v>
      </c>
      <c r="D74" s="14" t="s">
        <v>168</v>
      </c>
      <c r="E74" s="14" t="s">
        <v>169</v>
      </c>
      <c r="F74" s="14" t="s">
        <v>155</v>
      </c>
      <c r="G74" s="14" t="s">
        <v>205</v>
      </c>
      <c r="H74" s="16" t="n">
        <v>79.95</v>
      </c>
      <c r="I74" s="17" t="n">
        <v>1</v>
      </c>
      <c r="J74" s="18" t="n">
        <v>0</v>
      </c>
      <c r="K74" s="19" t="n">
        <f aca="false">H74*I74</f>
        <v>79.95</v>
      </c>
      <c r="L74" s="19" t="n">
        <f aca="false">K74*J74</f>
        <v>0</v>
      </c>
      <c r="M74" s="19" t="n">
        <f aca="false">K74-L74</f>
        <v>79.95</v>
      </c>
      <c r="N74" s="19" t="n">
        <f aca="false">M74*$N$4/(1+$N$4)</f>
        <v>7.26818181818182</v>
      </c>
    </row>
    <row r="75" customFormat="false" ht="15" hidden="false" customHeight="false" outlineLevel="0" collapsed="false">
      <c r="A75" s="14" t="s">
        <v>255</v>
      </c>
      <c r="B75" s="15" t="n">
        <v>46154</v>
      </c>
      <c r="C75" s="14" t="s">
        <v>161</v>
      </c>
      <c r="D75" s="14" t="s">
        <v>168</v>
      </c>
      <c r="E75" s="14" t="s">
        <v>180</v>
      </c>
      <c r="F75" s="14" t="s">
        <v>162</v>
      </c>
      <c r="G75" s="14" t="s">
        <v>205</v>
      </c>
      <c r="H75" s="16" t="n">
        <v>99.95</v>
      </c>
      <c r="I75" s="17" t="n">
        <v>1</v>
      </c>
      <c r="J75" s="18" t="n">
        <v>0.05</v>
      </c>
      <c r="K75" s="19" t="n">
        <f aca="false">H75*I75</f>
        <v>99.95</v>
      </c>
      <c r="L75" s="19" t="n">
        <f aca="false">K75*J75</f>
        <v>4.9975</v>
      </c>
      <c r="M75" s="19" t="n">
        <f aca="false">K75-L75</f>
        <v>94.9525</v>
      </c>
      <c r="N75" s="19" t="n">
        <f aca="false">M75*$N$4/(1+$N$4)</f>
        <v>8.63204545454545</v>
      </c>
    </row>
    <row r="76" customFormat="false" ht="15" hidden="false" customHeight="false" outlineLevel="0" collapsed="false">
      <c r="A76" s="14" t="s">
        <v>256</v>
      </c>
      <c r="B76" s="15" t="n">
        <v>46157</v>
      </c>
      <c r="C76" s="14" t="s">
        <v>158</v>
      </c>
      <c r="D76" s="14" t="s">
        <v>164</v>
      </c>
      <c r="E76" s="14" t="s">
        <v>165</v>
      </c>
      <c r="F76" s="14" t="s">
        <v>162</v>
      </c>
      <c r="G76" s="14" t="s">
        <v>205</v>
      </c>
      <c r="H76" s="16" t="n">
        <v>89.95</v>
      </c>
      <c r="I76" s="17" t="n">
        <v>1</v>
      </c>
      <c r="J76" s="18" t="n">
        <v>0</v>
      </c>
      <c r="K76" s="19" t="n">
        <f aca="false">H76*I76</f>
        <v>89.95</v>
      </c>
      <c r="L76" s="19" t="n">
        <f aca="false">K76*J76</f>
        <v>0</v>
      </c>
      <c r="M76" s="19" t="n">
        <f aca="false">K76-L76</f>
        <v>89.95</v>
      </c>
      <c r="N76" s="19" t="n">
        <f aca="false">M76*$N$4/(1+$N$4)</f>
        <v>8.17727272727273</v>
      </c>
    </row>
    <row r="77" customFormat="false" ht="15" hidden="false" customHeight="false" outlineLevel="0" collapsed="false">
      <c r="A77" s="14" t="s">
        <v>257</v>
      </c>
      <c r="B77" s="15" t="n">
        <v>46158</v>
      </c>
      <c r="C77" s="14" t="s">
        <v>146</v>
      </c>
      <c r="D77" s="14" t="s">
        <v>168</v>
      </c>
      <c r="E77" s="14" t="s">
        <v>177</v>
      </c>
      <c r="F77" s="14" t="s">
        <v>178</v>
      </c>
      <c r="G77" s="14" t="s">
        <v>175</v>
      </c>
      <c r="H77" s="16" t="n">
        <v>149</v>
      </c>
      <c r="I77" s="17" t="n">
        <v>4</v>
      </c>
      <c r="J77" s="18" t="n">
        <v>0.1</v>
      </c>
      <c r="K77" s="19" t="n">
        <f aca="false">H77*I77</f>
        <v>596</v>
      </c>
      <c r="L77" s="19" t="n">
        <f aca="false">K77*J77</f>
        <v>59.6</v>
      </c>
      <c r="M77" s="19" t="n">
        <f aca="false">K77-L77</f>
        <v>536.4</v>
      </c>
      <c r="N77" s="19" t="n">
        <f aca="false">M77*$N$4/(1+$N$4)</f>
        <v>48.7636363636364</v>
      </c>
    </row>
    <row r="78" customFormat="false" ht="15" hidden="false" customHeight="false" outlineLevel="0" collapsed="false">
      <c r="A78" s="14" t="s">
        <v>258</v>
      </c>
      <c r="B78" s="15" t="n">
        <v>46159</v>
      </c>
      <c r="C78" s="14" t="s">
        <v>158</v>
      </c>
      <c r="D78" s="14" t="s">
        <v>153</v>
      </c>
      <c r="E78" s="14" t="s">
        <v>230</v>
      </c>
      <c r="F78" s="14" t="s">
        <v>155</v>
      </c>
      <c r="G78" s="14" t="s">
        <v>150</v>
      </c>
      <c r="H78" s="16" t="n">
        <v>75</v>
      </c>
      <c r="I78" s="17" t="n">
        <v>1</v>
      </c>
      <c r="J78" s="18" t="n">
        <v>0</v>
      </c>
      <c r="K78" s="19" t="n">
        <f aca="false">H78*I78</f>
        <v>75</v>
      </c>
      <c r="L78" s="19" t="n">
        <f aca="false">K78*J78</f>
        <v>0</v>
      </c>
      <c r="M78" s="19" t="n">
        <f aca="false">K78-L78</f>
        <v>75</v>
      </c>
      <c r="N78" s="19" t="n">
        <f aca="false">M78*$N$4/(1+$N$4)</f>
        <v>6.81818181818182</v>
      </c>
    </row>
    <row r="79" customFormat="false" ht="15" hidden="false" customHeight="false" outlineLevel="0" collapsed="false">
      <c r="A79" s="14" t="s">
        <v>259</v>
      </c>
      <c r="B79" s="15" t="n">
        <v>46160</v>
      </c>
      <c r="C79" s="14" t="s">
        <v>146</v>
      </c>
      <c r="D79" s="14" t="s">
        <v>164</v>
      </c>
      <c r="E79" s="14" t="s">
        <v>208</v>
      </c>
      <c r="F79" s="14" t="s">
        <v>149</v>
      </c>
      <c r="G79" s="14" t="s">
        <v>156</v>
      </c>
      <c r="H79" s="16" t="n">
        <v>69.95</v>
      </c>
      <c r="I79" s="17" t="n">
        <v>1</v>
      </c>
      <c r="J79" s="18" t="n">
        <v>0</v>
      </c>
      <c r="K79" s="19" t="n">
        <f aca="false">H79*I79</f>
        <v>69.95</v>
      </c>
      <c r="L79" s="19" t="n">
        <f aca="false">K79*J79</f>
        <v>0</v>
      </c>
      <c r="M79" s="19" t="n">
        <f aca="false">K79-L79</f>
        <v>69.95</v>
      </c>
      <c r="N79" s="19" t="n">
        <f aca="false">M79*$N$4/(1+$N$4)</f>
        <v>6.35909090909091</v>
      </c>
    </row>
    <row r="80" customFormat="false" ht="15" hidden="false" customHeight="false" outlineLevel="0" collapsed="false">
      <c r="A80" s="14" t="s">
        <v>260</v>
      </c>
      <c r="B80" s="15" t="n">
        <v>46164</v>
      </c>
      <c r="C80" s="14" t="s">
        <v>146</v>
      </c>
      <c r="D80" s="14" t="s">
        <v>164</v>
      </c>
      <c r="E80" s="14" t="s">
        <v>165</v>
      </c>
      <c r="F80" s="14" t="s">
        <v>178</v>
      </c>
      <c r="G80" s="14" t="s">
        <v>156</v>
      </c>
      <c r="H80" s="16" t="n">
        <v>89.95</v>
      </c>
      <c r="I80" s="17" t="n">
        <v>5</v>
      </c>
      <c r="J80" s="18" t="n">
        <v>0.2</v>
      </c>
      <c r="K80" s="19" t="n">
        <f aca="false">H80*I80</f>
        <v>449.75</v>
      </c>
      <c r="L80" s="19" t="n">
        <f aca="false">K80*J80</f>
        <v>89.95</v>
      </c>
      <c r="M80" s="19" t="n">
        <f aca="false">K80-L80</f>
        <v>359.8</v>
      </c>
      <c r="N80" s="19" t="n">
        <f aca="false">M80*$N$4/(1+$N$4)</f>
        <v>32.7090909090909</v>
      </c>
    </row>
    <row r="81" customFormat="false" ht="15" hidden="false" customHeight="false" outlineLevel="0" collapsed="false">
      <c r="A81" s="14" t="s">
        <v>261</v>
      </c>
      <c r="B81" s="15" t="n">
        <v>46165</v>
      </c>
      <c r="C81" s="14" t="s">
        <v>158</v>
      </c>
      <c r="D81" s="14" t="s">
        <v>182</v>
      </c>
      <c r="E81" s="14" t="s">
        <v>183</v>
      </c>
      <c r="F81" s="14" t="s">
        <v>174</v>
      </c>
      <c r="G81" s="14" t="s">
        <v>150</v>
      </c>
      <c r="H81" s="16" t="n">
        <v>119</v>
      </c>
      <c r="I81" s="17" t="n">
        <v>5</v>
      </c>
      <c r="J81" s="18" t="n">
        <v>0.1</v>
      </c>
      <c r="K81" s="19" t="n">
        <f aca="false">H81*I81</f>
        <v>595</v>
      </c>
      <c r="L81" s="19" t="n">
        <f aca="false">K81*J81</f>
        <v>59.5</v>
      </c>
      <c r="M81" s="19" t="n">
        <f aca="false">K81-L81</f>
        <v>535.5</v>
      </c>
      <c r="N81" s="19" t="n">
        <f aca="false">M81*$N$4/(1+$N$4)</f>
        <v>48.6818181818182</v>
      </c>
    </row>
    <row r="82" customFormat="false" ht="15" hidden="false" customHeight="false" outlineLevel="0" collapsed="false">
      <c r="A82" s="14" t="s">
        <v>262</v>
      </c>
      <c r="B82" s="15" t="n">
        <v>46166</v>
      </c>
      <c r="C82" s="14" t="s">
        <v>146</v>
      </c>
      <c r="D82" s="14" t="s">
        <v>168</v>
      </c>
      <c r="E82" s="14" t="s">
        <v>180</v>
      </c>
      <c r="F82" s="14" t="s">
        <v>162</v>
      </c>
      <c r="G82" s="14" t="s">
        <v>205</v>
      </c>
      <c r="H82" s="16" t="n">
        <v>99.95</v>
      </c>
      <c r="I82" s="17" t="n">
        <v>1</v>
      </c>
      <c r="J82" s="18" t="n">
        <v>0.15</v>
      </c>
      <c r="K82" s="19" t="n">
        <f aca="false">H82*I82</f>
        <v>99.95</v>
      </c>
      <c r="L82" s="19" t="n">
        <f aca="false">K82*J82</f>
        <v>14.9925</v>
      </c>
      <c r="M82" s="19" t="n">
        <f aca="false">K82-L82</f>
        <v>84.9575</v>
      </c>
      <c r="N82" s="19" t="n">
        <f aca="false">M82*$N$4/(1+$N$4)</f>
        <v>7.72340909090909</v>
      </c>
    </row>
    <row r="83" customFormat="false" ht="15" hidden="false" customHeight="false" outlineLevel="0" collapsed="false">
      <c r="A83" s="14" t="s">
        <v>263</v>
      </c>
      <c r="B83" s="15" t="n">
        <v>46167</v>
      </c>
      <c r="C83" s="14" t="s">
        <v>152</v>
      </c>
      <c r="D83" s="14" t="s">
        <v>182</v>
      </c>
      <c r="E83" s="14" t="s">
        <v>183</v>
      </c>
      <c r="F83" s="14" t="s">
        <v>149</v>
      </c>
      <c r="G83" s="14" t="s">
        <v>205</v>
      </c>
      <c r="H83" s="16" t="n">
        <v>119</v>
      </c>
      <c r="I83" s="17" t="n">
        <v>2</v>
      </c>
      <c r="J83" s="18" t="n">
        <v>0</v>
      </c>
      <c r="K83" s="19" t="n">
        <f aca="false">H83*I83</f>
        <v>238</v>
      </c>
      <c r="L83" s="19" t="n">
        <f aca="false">K83*J83</f>
        <v>0</v>
      </c>
      <c r="M83" s="19" t="n">
        <f aca="false">K83-L83</f>
        <v>238</v>
      </c>
      <c r="N83" s="19" t="n">
        <f aca="false">M83*$N$4/(1+$N$4)</f>
        <v>21.6363636363636</v>
      </c>
    </row>
    <row r="84" customFormat="false" ht="15" hidden="false" customHeight="false" outlineLevel="0" collapsed="false">
      <c r="A84" s="14" t="s">
        <v>264</v>
      </c>
      <c r="B84" s="15" t="n">
        <v>46167</v>
      </c>
      <c r="C84" s="14" t="s">
        <v>161</v>
      </c>
      <c r="D84" s="14" t="s">
        <v>164</v>
      </c>
      <c r="E84" s="14" t="s">
        <v>204</v>
      </c>
      <c r="F84" s="14" t="s">
        <v>162</v>
      </c>
      <c r="G84" s="14" t="s">
        <v>150</v>
      </c>
      <c r="H84" s="16" t="n">
        <v>199</v>
      </c>
      <c r="I84" s="17" t="n">
        <v>1</v>
      </c>
      <c r="J84" s="18" t="n">
        <v>0.1</v>
      </c>
      <c r="K84" s="19" t="n">
        <f aca="false">H84*I84</f>
        <v>199</v>
      </c>
      <c r="L84" s="19" t="n">
        <f aca="false">K84*J84</f>
        <v>19.9</v>
      </c>
      <c r="M84" s="19" t="n">
        <f aca="false">K84-L84</f>
        <v>179.1</v>
      </c>
      <c r="N84" s="19" t="n">
        <f aca="false">M84*$N$4/(1+$N$4)</f>
        <v>16.2818181818182</v>
      </c>
    </row>
    <row r="85" customFormat="false" ht="15" hidden="false" customHeight="false" outlineLevel="0" collapsed="false">
      <c r="A85" s="14" t="s">
        <v>265</v>
      </c>
      <c r="B85" s="15" t="n">
        <v>46169</v>
      </c>
      <c r="C85" s="14" t="s">
        <v>146</v>
      </c>
      <c r="D85" s="14" t="s">
        <v>153</v>
      </c>
      <c r="E85" s="14" t="s">
        <v>159</v>
      </c>
      <c r="F85" s="14" t="s">
        <v>178</v>
      </c>
      <c r="G85" s="14" t="s">
        <v>175</v>
      </c>
      <c r="H85" s="16" t="n">
        <v>59.95</v>
      </c>
      <c r="I85" s="17" t="n">
        <v>1</v>
      </c>
      <c r="J85" s="18" t="n">
        <v>0.2</v>
      </c>
      <c r="K85" s="19" t="n">
        <f aca="false">H85*I85</f>
        <v>59.95</v>
      </c>
      <c r="L85" s="19" t="n">
        <f aca="false">K85*J85</f>
        <v>11.99</v>
      </c>
      <c r="M85" s="19" t="n">
        <f aca="false">K85-L85</f>
        <v>47.96</v>
      </c>
      <c r="N85" s="19" t="n">
        <f aca="false">M85*$N$4/(1+$N$4)</f>
        <v>4.36</v>
      </c>
    </row>
    <row r="86" customFormat="false" ht="15" hidden="false" customHeight="false" outlineLevel="0" collapsed="false">
      <c r="A86" s="14" t="s">
        <v>266</v>
      </c>
      <c r="B86" s="15" t="n">
        <v>46170</v>
      </c>
      <c r="C86" s="14" t="s">
        <v>146</v>
      </c>
      <c r="D86" s="14" t="s">
        <v>182</v>
      </c>
      <c r="E86" s="14" t="s">
        <v>189</v>
      </c>
      <c r="F86" s="14" t="s">
        <v>155</v>
      </c>
      <c r="G86" s="14" t="s">
        <v>156</v>
      </c>
      <c r="H86" s="16" t="n">
        <v>89.95</v>
      </c>
      <c r="I86" s="17" t="n">
        <v>2</v>
      </c>
      <c r="J86" s="18" t="n">
        <v>0.05</v>
      </c>
      <c r="K86" s="19" t="n">
        <f aca="false">H86*I86</f>
        <v>179.9</v>
      </c>
      <c r="L86" s="19" t="n">
        <f aca="false">K86*J86</f>
        <v>8.995</v>
      </c>
      <c r="M86" s="19" t="n">
        <f aca="false">K86-L86</f>
        <v>170.905</v>
      </c>
      <c r="N86" s="19" t="n">
        <f aca="false">M86*$N$4/(1+$N$4)</f>
        <v>15.5368181818182</v>
      </c>
    </row>
    <row r="87" customFormat="false" ht="15" hidden="false" customHeight="false" outlineLevel="0" collapsed="false">
      <c r="A87" s="14" t="s">
        <v>267</v>
      </c>
      <c r="B87" s="15" t="n">
        <v>46170</v>
      </c>
      <c r="C87" s="14" t="s">
        <v>146</v>
      </c>
      <c r="D87" s="14" t="s">
        <v>168</v>
      </c>
      <c r="E87" s="14" t="s">
        <v>180</v>
      </c>
      <c r="F87" s="14" t="s">
        <v>162</v>
      </c>
      <c r="G87" s="14" t="s">
        <v>156</v>
      </c>
      <c r="H87" s="16" t="n">
        <v>99.95</v>
      </c>
      <c r="I87" s="17" t="n">
        <v>2</v>
      </c>
      <c r="J87" s="18" t="n">
        <v>0.05</v>
      </c>
      <c r="K87" s="19" t="n">
        <f aca="false">H87*I87</f>
        <v>199.9</v>
      </c>
      <c r="L87" s="19" t="n">
        <f aca="false">K87*J87</f>
        <v>9.995</v>
      </c>
      <c r="M87" s="19" t="n">
        <f aca="false">K87-L87</f>
        <v>189.905</v>
      </c>
      <c r="N87" s="19" t="n">
        <f aca="false">M87*$N$4/(1+$N$4)</f>
        <v>17.2640909090909</v>
      </c>
    </row>
    <row r="88" customFormat="false" ht="15" hidden="false" customHeight="false" outlineLevel="0" collapsed="false">
      <c r="A88" s="14" t="s">
        <v>268</v>
      </c>
      <c r="B88" s="15" t="n">
        <v>46182</v>
      </c>
      <c r="C88" s="14" t="s">
        <v>158</v>
      </c>
      <c r="D88" s="14" t="s">
        <v>147</v>
      </c>
      <c r="E88" s="14" t="s">
        <v>148</v>
      </c>
      <c r="F88" s="14" t="s">
        <v>149</v>
      </c>
      <c r="G88" s="14" t="s">
        <v>150</v>
      </c>
      <c r="H88" s="16" t="n">
        <v>29.95</v>
      </c>
      <c r="I88" s="17" t="n">
        <v>2</v>
      </c>
      <c r="J88" s="18" t="n">
        <v>0</v>
      </c>
      <c r="K88" s="19" t="n">
        <f aca="false">H88*I88</f>
        <v>59.9</v>
      </c>
      <c r="L88" s="19" t="n">
        <f aca="false">K88*J88</f>
        <v>0</v>
      </c>
      <c r="M88" s="19" t="n">
        <f aca="false">K88-L88</f>
        <v>59.9</v>
      </c>
      <c r="N88" s="19" t="n">
        <f aca="false">M88*$N$4/(1+$N$4)</f>
        <v>5.44545454545455</v>
      </c>
    </row>
    <row r="89" customFormat="false" ht="15" hidden="false" customHeight="false" outlineLevel="0" collapsed="false">
      <c r="A89" s="14" t="s">
        <v>269</v>
      </c>
      <c r="B89" s="15" t="n">
        <v>46187</v>
      </c>
      <c r="C89" s="14" t="s">
        <v>146</v>
      </c>
      <c r="D89" s="14" t="s">
        <v>153</v>
      </c>
      <c r="E89" s="14" t="s">
        <v>196</v>
      </c>
      <c r="F89" s="14" t="s">
        <v>170</v>
      </c>
      <c r="G89" s="14" t="s">
        <v>150</v>
      </c>
      <c r="H89" s="16" t="n">
        <v>39.95</v>
      </c>
      <c r="I89" s="17" t="n">
        <v>4</v>
      </c>
      <c r="J89" s="18" t="n">
        <v>0.2</v>
      </c>
      <c r="K89" s="19" t="n">
        <f aca="false">H89*I89</f>
        <v>159.8</v>
      </c>
      <c r="L89" s="19" t="n">
        <f aca="false">K89*J89</f>
        <v>31.96</v>
      </c>
      <c r="M89" s="19" t="n">
        <f aca="false">K89-L89</f>
        <v>127.84</v>
      </c>
      <c r="N89" s="19" t="n">
        <f aca="false">M89*$N$4/(1+$N$4)</f>
        <v>11.6218181818182</v>
      </c>
    </row>
    <row r="90" customFormat="false" ht="15" hidden="false" customHeight="false" outlineLevel="0" collapsed="false">
      <c r="A90" s="14" t="s">
        <v>270</v>
      </c>
      <c r="B90" s="15" t="n">
        <v>46189</v>
      </c>
      <c r="C90" s="14" t="s">
        <v>161</v>
      </c>
      <c r="D90" s="14" t="s">
        <v>153</v>
      </c>
      <c r="E90" s="14" t="s">
        <v>154</v>
      </c>
      <c r="F90" s="14" t="s">
        <v>170</v>
      </c>
      <c r="G90" s="14" t="s">
        <v>156</v>
      </c>
      <c r="H90" s="16" t="n">
        <v>89</v>
      </c>
      <c r="I90" s="17" t="n">
        <v>2</v>
      </c>
      <c r="J90" s="18" t="n">
        <v>0</v>
      </c>
      <c r="K90" s="19" t="n">
        <f aca="false">H90*I90</f>
        <v>178</v>
      </c>
      <c r="L90" s="19" t="n">
        <f aca="false">K90*J90</f>
        <v>0</v>
      </c>
      <c r="M90" s="19" t="n">
        <f aca="false">K90-L90</f>
        <v>178</v>
      </c>
      <c r="N90" s="19" t="n">
        <f aca="false">M90*$N$4/(1+$N$4)</f>
        <v>16.1818181818182</v>
      </c>
    </row>
    <row r="91" customFormat="false" ht="15" hidden="false" customHeight="false" outlineLevel="0" collapsed="false">
      <c r="A91" s="14" t="s">
        <v>271</v>
      </c>
      <c r="B91" s="15" t="n">
        <v>46191</v>
      </c>
      <c r="C91" s="14" t="s">
        <v>146</v>
      </c>
      <c r="D91" s="14" t="s">
        <v>164</v>
      </c>
      <c r="E91" s="14" t="s">
        <v>187</v>
      </c>
      <c r="F91" s="14" t="s">
        <v>174</v>
      </c>
      <c r="G91" s="14" t="s">
        <v>175</v>
      </c>
      <c r="H91" s="16" t="n">
        <v>159.95</v>
      </c>
      <c r="I91" s="17" t="n">
        <v>1</v>
      </c>
      <c r="J91" s="18" t="n">
        <v>0.05</v>
      </c>
      <c r="K91" s="19" t="n">
        <f aca="false">H91*I91</f>
        <v>159.95</v>
      </c>
      <c r="L91" s="19" t="n">
        <f aca="false">K91*J91</f>
        <v>7.9975</v>
      </c>
      <c r="M91" s="19" t="n">
        <f aca="false">K91-L91</f>
        <v>151.9525</v>
      </c>
      <c r="N91" s="19" t="n">
        <f aca="false">M91*$N$4/(1+$N$4)</f>
        <v>13.8138636363636</v>
      </c>
    </row>
    <row r="92" customFormat="false" ht="15" hidden="false" customHeight="false" outlineLevel="0" collapsed="false">
      <c r="A92" s="14" t="s">
        <v>272</v>
      </c>
      <c r="B92" s="15" t="n">
        <v>46192</v>
      </c>
      <c r="C92" s="14" t="s">
        <v>146</v>
      </c>
      <c r="D92" s="14" t="s">
        <v>182</v>
      </c>
      <c r="E92" s="14" t="s">
        <v>198</v>
      </c>
      <c r="F92" s="14" t="s">
        <v>170</v>
      </c>
      <c r="G92" s="14" t="s">
        <v>150</v>
      </c>
      <c r="H92" s="16" t="n">
        <v>69.95</v>
      </c>
      <c r="I92" s="17" t="n">
        <v>3</v>
      </c>
      <c r="J92" s="18" t="n">
        <v>0.2</v>
      </c>
      <c r="K92" s="19" t="n">
        <f aca="false">H92*I92</f>
        <v>209.85</v>
      </c>
      <c r="L92" s="19" t="n">
        <f aca="false">K92*J92</f>
        <v>41.97</v>
      </c>
      <c r="M92" s="19" t="n">
        <f aca="false">K92-L92</f>
        <v>167.88</v>
      </c>
      <c r="N92" s="19" t="n">
        <f aca="false">M92*$N$4/(1+$N$4)</f>
        <v>15.2618181818182</v>
      </c>
    </row>
    <row r="93" customFormat="false" ht="15" hidden="false" customHeight="false" outlineLevel="0" collapsed="false">
      <c r="A93" s="14" t="s">
        <v>273</v>
      </c>
      <c r="B93" s="15" t="n">
        <v>46192</v>
      </c>
      <c r="C93" s="14" t="s">
        <v>152</v>
      </c>
      <c r="D93" s="14" t="s">
        <v>168</v>
      </c>
      <c r="E93" s="14" t="s">
        <v>274</v>
      </c>
      <c r="F93" s="14" t="s">
        <v>170</v>
      </c>
      <c r="G93" s="14" t="s">
        <v>205</v>
      </c>
      <c r="H93" s="16" t="n">
        <v>129</v>
      </c>
      <c r="I93" s="17" t="n">
        <v>1</v>
      </c>
      <c r="J93" s="18" t="n">
        <v>0</v>
      </c>
      <c r="K93" s="19" t="n">
        <f aca="false">H93*I93</f>
        <v>129</v>
      </c>
      <c r="L93" s="19" t="n">
        <f aca="false">K93*J93</f>
        <v>0</v>
      </c>
      <c r="M93" s="19" t="n">
        <f aca="false">K93-L93</f>
        <v>129</v>
      </c>
      <c r="N93" s="19" t="n">
        <f aca="false">M93*$N$4/(1+$N$4)</f>
        <v>11.7272727272727</v>
      </c>
    </row>
    <row r="94" customFormat="false" ht="15" hidden="false" customHeight="false" outlineLevel="0" collapsed="false">
      <c r="A94" s="14" t="s">
        <v>275</v>
      </c>
      <c r="B94" s="15" t="n">
        <v>46192</v>
      </c>
      <c r="C94" s="14" t="s">
        <v>146</v>
      </c>
      <c r="D94" s="14" t="s">
        <v>164</v>
      </c>
      <c r="E94" s="14" t="s">
        <v>187</v>
      </c>
      <c r="F94" s="14" t="s">
        <v>149</v>
      </c>
      <c r="G94" s="14" t="s">
        <v>150</v>
      </c>
      <c r="H94" s="16" t="n">
        <v>159.95</v>
      </c>
      <c r="I94" s="17" t="n">
        <v>2</v>
      </c>
      <c r="J94" s="18" t="n">
        <v>0</v>
      </c>
      <c r="K94" s="19" t="n">
        <f aca="false">H94*I94</f>
        <v>319.9</v>
      </c>
      <c r="L94" s="19" t="n">
        <f aca="false">K94*J94</f>
        <v>0</v>
      </c>
      <c r="M94" s="19" t="n">
        <f aca="false">K94-L94</f>
        <v>319.9</v>
      </c>
      <c r="N94" s="19" t="n">
        <f aca="false">M94*$N$4/(1+$N$4)</f>
        <v>29.0818181818182</v>
      </c>
    </row>
    <row r="95" customFormat="false" ht="15" hidden="false" customHeight="false" outlineLevel="0" collapsed="false">
      <c r="A95" s="14" t="s">
        <v>276</v>
      </c>
      <c r="B95" s="15" t="n">
        <v>46195</v>
      </c>
      <c r="C95" s="14" t="s">
        <v>146</v>
      </c>
      <c r="D95" s="14" t="s">
        <v>147</v>
      </c>
      <c r="E95" s="14" t="s">
        <v>172</v>
      </c>
      <c r="F95" s="14" t="s">
        <v>155</v>
      </c>
      <c r="G95" s="14" t="s">
        <v>156</v>
      </c>
      <c r="H95" s="16" t="n">
        <v>34.95</v>
      </c>
      <c r="I95" s="17" t="n">
        <v>2</v>
      </c>
      <c r="J95" s="18" t="n">
        <v>0</v>
      </c>
      <c r="K95" s="19" t="n">
        <f aca="false">H95*I95</f>
        <v>69.9</v>
      </c>
      <c r="L95" s="19" t="n">
        <f aca="false">K95*J95</f>
        <v>0</v>
      </c>
      <c r="M95" s="19" t="n">
        <f aca="false">K95-L95</f>
        <v>69.9</v>
      </c>
      <c r="N95" s="19" t="n">
        <f aca="false">M95*$N$4/(1+$N$4)</f>
        <v>6.35454545454546</v>
      </c>
    </row>
    <row r="96" customFormat="false" ht="15" hidden="false" customHeight="false" outlineLevel="0" collapsed="false">
      <c r="A96" s="14" t="s">
        <v>277</v>
      </c>
      <c r="B96" s="15" t="n">
        <v>46196</v>
      </c>
      <c r="C96" s="14" t="s">
        <v>146</v>
      </c>
      <c r="D96" s="14" t="s">
        <v>168</v>
      </c>
      <c r="E96" s="14" t="s">
        <v>177</v>
      </c>
      <c r="F96" s="14" t="s">
        <v>162</v>
      </c>
      <c r="G96" s="14" t="s">
        <v>175</v>
      </c>
      <c r="H96" s="16" t="n">
        <v>149</v>
      </c>
      <c r="I96" s="17" t="n">
        <v>1</v>
      </c>
      <c r="J96" s="18" t="n">
        <v>0</v>
      </c>
      <c r="K96" s="19" t="n">
        <f aca="false">H96*I96</f>
        <v>149</v>
      </c>
      <c r="L96" s="19" t="n">
        <f aca="false">K96*J96</f>
        <v>0</v>
      </c>
      <c r="M96" s="19" t="n">
        <f aca="false">K96-L96</f>
        <v>149</v>
      </c>
      <c r="N96" s="19" t="n">
        <f aca="false">M96*$N$4/(1+$N$4)</f>
        <v>13.5454545454545</v>
      </c>
    </row>
    <row r="97" customFormat="false" ht="15" hidden="false" customHeight="false" outlineLevel="0" collapsed="false">
      <c r="A97" s="14" t="s">
        <v>278</v>
      </c>
      <c r="B97" s="15" t="n">
        <v>46196</v>
      </c>
      <c r="C97" s="14" t="s">
        <v>152</v>
      </c>
      <c r="D97" s="14" t="s">
        <v>168</v>
      </c>
      <c r="E97" s="14" t="s">
        <v>274</v>
      </c>
      <c r="F97" s="14" t="s">
        <v>162</v>
      </c>
      <c r="G97" s="14" t="s">
        <v>156</v>
      </c>
      <c r="H97" s="16" t="n">
        <v>129</v>
      </c>
      <c r="I97" s="17" t="n">
        <v>2</v>
      </c>
      <c r="J97" s="18" t="n">
        <v>0.15</v>
      </c>
      <c r="K97" s="19" t="n">
        <f aca="false">H97*I97</f>
        <v>258</v>
      </c>
      <c r="L97" s="19" t="n">
        <f aca="false">K97*J97</f>
        <v>38.7</v>
      </c>
      <c r="M97" s="19" t="n">
        <f aca="false">K97-L97</f>
        <v>219.3</v>
      </c>
      <c r="N97" s="19" t="n">
        <f aca="false">M97*$N$4/(1+$N$4)</f>
        <v>19.9363636363636</v>
      </c>
    </row>
    <row r="98" customFormat="false" ht="15" hidden="false" customHeight="false" outlineLevel="0" collapsed="false">
      <c r="A98" s="14" t="s">
        <v>279</v>
      </c>
      <c r="B98" s="15" t="n">
        <v>46197</v>
      </c>
      <c r="C98" s="14" t="s">
        <v>152</v>
      </c>
      <c r="D98" s="14" t="s">
        <v>147</v>
      </c>
      <c r="E98" s="14" t="s">
        <v>252</v>
      </c>
      <c r="F98" s="14" t="s">
        <v>170</v>
      </c>
      <c r="G98" s="14" t="s">
        <v>205</v>
      </c>
      <c r="H98" s="16" t="n">
        <v>55</v>
      </c>
      <c r="I98" s="17" t="n">
        <v>3</v>
      </c>
      <c r="J98" s="18" t="n">
        <v>0</v>
      </c>
      <c r="K98" s="19" t="n">
        <f aca="false">H98*I98</f>
        <v>165</v>
      </c>
      <c r="L98" s="19" t="n">
        <f aca="false">K98*J98</f>
        <v>0</v>
      </c>
      <c r="M98" s="19" t="n">
        <f aca="false">K98-L98</f>
        <v>165</v>
      </c>
      <c r="N98" s="19" t="n">
        <f aca="false">M98*$N$4/(1+$N$4)</f>
        <v>15</v>
      </c>
    </row>
    <row r="99" customFormat="false" ht="15" hidden="false" customHeight="false" outlineLevel="0" collapsed="false">
      <c r="A99" s="14" t="s">
        <v>280</v>
      </c>
      <c r="B99" s="15" t="n">
        <v>46198</v>
      </c>
      <c r="C99" s="14" t="s">
        <v>158</v>
      </c>
      <c r="D99" s="14" t="s">
        <v>147</v>
      </c>
      <c r="E99" s="14" t="s">
        <v>252</v>
      </c>
      <c r="F99" s="14" t="s">
        <v>174</v>
      </c>
      <c r="G99" s="14" t="s">
        <v>150</v>
      </c>
      <c r="H99" s="16" t="n">
        <v>55</v>
      </c>
      <c r="I99" s="17" t="n">
        <v>1</v>
      </c>
      <c r="J99" s="18" t="n">
        <v>0.15</v>
      </c>
      <c r="K99" s="19" t="n">
        <f aca="false">H99*I99</f>
        <v>55</v>
      </c>
      <c r="L99" s="19" t="n">
        <f aca="false">K99*J99</f>
        <v>8.25</v>
      </c>
      <c r="M99" s="19" t="n">
        <f aca="false">K99-L99</f>
        <v>46.75</v>
      </c>
      <c r="N99" s="19" t="n">
        <f aca="false">M99*$N$4/(1+$N$4)</f>
        <v>4.25</v>
      </c>
    </row>
    <row r="100" customFormat="false" ht="15" hidden="false" customHeight="false" outlineLevel="0" collapsed="false">
      <c r="A100" s="14" t="s">
        <v>281</v>
      </c>
      <c r="B100" s="15" t="n">
        <v>46198</v>
      </c>
      <c r="C100" s="14" t="s">
        <v>158</v>
      </c>
      <c r="D100" s="14" t="s">
        <v>182</v>
      </c>
      <c r="E100" s="14" t="s">
        <v>183</v>
      </c>
      <c r="F100" s="14" t="s">
        <v>178</v>
      </c>
      <c r="G100" s="14" t="s">
        <v>156</v>
      </c>
      <c r="H100" s="16" t="n">
        <v>119</v>
      </c>
      <c r="I100" s="17" t="n">
        <v>1</v>
      </c>
      <c r="J100" s="18" t="n">
        <v>0.05</v>
      </c>
      <c r="K100" s="19" t="n">
        <f aca="false">H100*I100</f>
        <v>119</v>
      </c>
      <c r="L100" s="19" t="n">
        <f aca="false">K100*J100</f>
        <v>5.95</v>
      </c>
      <c r="M100" s="19" t="n">
        <f aca="false">K100-L100</f>
        <v>113.05</v>
      </c>
      <c r="N100" s="19" t="n">
        <f aca="false">M100*$N$4/(1+$N$4)</f>
        <v>10.2772727272727</v>
      </c>
    </row>
    <row r="101" customFormat="false" ht="15" hidden="false" customHeight="false" outlineLevel="0" collapsed="false">
      <c r="A101" s="14" t="s">
        <v>282</v>
      </c>
      <c r="B101" s="15" t="n">
        <v>46199</v>
      </c>
      <c r="C101" s="14" t="s">
        <v>161</v>
      </c>
      <c r="D101" s="14" t="s">
        <v>168</v>
      </c>
      <c r="E101" s="14" t="s">
        <v>180</v>
      </c>
      <c r="F101" s="14" t="s">
        <v>178</v>
      </c>
      <c r="G101" s="14" t="s">
        <v>150</v>
      </c>
      <c r="H101" s="16" t="n">
        <v>99.95</v>
      </c>
      <c r="I101" s="17" t="n">
        <v>4</v>
      </c>
      <c r="J101" s="18" t="n">
        <v>0.15</v>
      </c>
      <c r="K101" s="19" t="n">
        <f aca="false">H101*I101</f>
        <v>399.8</v>
      </c>
      <c r="L101" s="19" t="n">
        <f aca="false">K101*J101</f>
        <v>59.97</v>
      </c>
      <c r="M101" s="19" t="n">
        <f aca="false">K101-L101</f>
        <v>339.83</v>
      </c>
      <c r="N101" s="19" t="n">
        <f aca="false">M101*$N$4/(1+$N$4)</f>
        <v>30.8936363636364</v>
      </c>
    </row>
    <row r="102" customFormat="false" ht="15" hidden="false" customHeight="false" outlineLevel="0" collapsed="false">
      <c r="A102" s="14" t="s">
        <v>283</v>
      </c>
      <c r="B102" s="15" t="n">
        <v>46201</v>
      </c>
      <c r="C102" s="14" t="s">
        <v>161</v>
      </c>
      <c r="D102" s="14" t="s">
        <v>164</v>
      </c>
      <c r="E102" s="14" t="s">
        <v>185</v>
      </c>
      <c r="F102" s="14" t="s">
        <v>155</v>
      </c>
      <c r="G102" s="14" t="s">
        <v>175</v>
      </c>
      <c r="H102" s="16" t="n">
        <v>79</v>
      </c>
      <c r="I102" s="17" t="n">
        <v>2</v>
      </c>
      <c r="J102" s="18" t="n">
        <v>0.05</v>
      </c>
      <c r="K102" s="19" t="n">
        <f aca="false">H102*I102</f>
        <v>158</v>
      </c>
      <c r="L102" s="19" t="n">
        <f aca="false">K102*J102</f>
        <v>7.9</v>
      </c>
      <c r="M102" s="19" t="n">
        <f aca="false">K102-L102</f>
        <v>150.1</v>
      </c>
      <c r="N102" s="19" t="n">
        <f aca="false">M102*$N$4/(1+$N$4)</f>
        <v>13.6454545454545</v>
      </c>
    </row>
    <row r="103" customFormat="false" ht="15" hidden="false" customHeight="false" outlineLevel="0" collapsed="false">
      <c r="A103" s="14" t="s">
        <v>284</v>
      </c>
      <c r="B103" s="15" t="n">
        <v>46201</v>
      </c>
      <c r="C103" s="14" t="s">
        <v>152</v>
      </c>
      <c r="D103" s="14" t="s">
        <v>182</v>
      </c>
      <c r="E103" s="14" t="s">
        <v>183</v>
      </c>
      <c r="F103" s="14" t="s">
        <v>155</v>
      </c>
      <c r="G103" s="14" t="s">
        <v>150</v>
      </c>
      <c r="H103" s="16" t="n">
        <v>119</v>
      </c>
      <c r="I103" s="17" t="n">
        <v>4</v>
      </c>
      <c r="J103" s="18" t="n">
        <v>0</v>
      </c>
      <c r="K103" s="19" t="n">
        <f aca="false">H103*I103</f>
        <v>476</v>
      </c>
      <c r="L103" s="19" t="n">
        <f aca="false">K103*J103</f>
        <v>0</v>
      </c>
      <c r="M103" s="19" t="n">
        <f aca="false">K103-L103</f>
        <v>476</v>
      </c>
      <c r="N103" s="19" t="n">
        <f aca="false">M103*$N$4/(1+$N$4)</f>
        <v>43.2727272727273</v>
      </c>
    </row>
    <row r="104" customFormat="false" ht="15" hidden="false" customHeight="false" outlineLevel="0" collapsed="false">
      <c r="A104" s="14" t="s">
        <v>285</v>
      </c>
      <c r="B104" s="15" t="n">
        <v>46201</v>
      </c>
      <c r="C104" s="14" t="s">
        <v>158</v>
      </c>
      <c r="D104" s="14" t="s">
        <v>182</v>
      </c>
      <c r="E104" s="14" t="s">
        <v>191</v>
      </c>
      <c r="F104" s="14" t="s">
        <v>149</v>
      </c>
      <c r="G104" s="14" t="s">
        <v>156</v>
      </c>
      <c r="H104" s="16" t="n">
        <v>249</v>
      </c>
      <c r="I104" s="17" t="n">
        <v>3</v>
      </c>
      <c r="J104" s="18" t="n">
        <v>0.05</v>
      </c>
      <c r="K104" s="19" t="n">
        <f aca="false">H104*I104</f>
        <v>747</v>
      </c>
      <c r="L104" s="19" t="n">
        <f aca="false">K104*J104</f>
        <v>37.35</v>
      </c>
      <c r="M104" s="19" t="n">
        <f aca="false">K104-L104</f>
        <v>709.65</v>
      </c>
      <c r="N104" s="19" t="n">
        <f aca="false">M104*$N$4/(1+$N$4)</f>
        <v>64.5136363636364</v>
      </c>
    </row>
    <row r="105" customFormat="false" ht="15" hidden="false" customHeight="false" outlineLevel="0" collapsed="false">
      <c r="A105" s="14" t="s">
        <v>286</v>
      </c>
      <c r="B105" s="15" t="n">
        <v>46203</v>
      </c>
      <c r="C105" s="14" t="s">
        <v>146</v>
      </c>
      <c r="D105" s="14" t="s">
        <v>164</v>
      </c>
      <c r="E105" s="14" t="s">
        <v>187</v>
      </c>
      <c r="F105" s="14" t="s">
        <v>162</v>
      </c>
      <c r="G105" s="14" t="s">
        <v>150</v>
      </c>
      <c r="H105" s="16" t="n">
        <v>159.95</v>
      </c>
      <c r="I105" s="17" t="n">
        <v>2</v>
      </c>
      <c r="J105" s="18" t="n">
        <v>0</v>
      </c>
      <c r="K105" s="19" t="n">
        <f aca="false">H105*I105</f>
        <v>319.9</v>
      </c>
      <c r="L105" s="19" t="n">
        <f aca="false">K105*J105</f>
        <v>0</v>
      </c>
      <c r="M105" s="19" t="n">
        <f aca="false">K105-L105</f>
        <v>319.9</v>
      </c>
      <c r="N105" s="19" t="n">
        <f aca="false">M105*$N$4/(1+$N$4)</f>
        <v>29.0818181818182</v>
      </c>
    </row>
    <row r="106" customFormat="false" ht="15" hidden="false" customHeight="false" outlineLevel="0" collapsed="false">
      <c r="A106" s="14" t="s">
        <v>287</v>
      </c>
      <c r="B106" s="15" t="n">
        <v>46204</v>
      </c>
      <c r="C106" s="14" t="s">
        <v>161</v>
      </c>
      <c r="D106" s="14" t="s">
        <v>168</v>
      </c>
      <c r="E106" s="14" t="s">
        <v>177</v>
      </c>
      <c r="F106" s="14" t="s">
        <v>149</v>
      </c>
      <c r="G106" s="14" t="s">
        <v>156</v>
      </c>
      <c r="H106" s="16" t="n">
        <v>149</v>
      </c>
      <c r="I106" s="17" t="n">
        <v>2</v>
      </c>
      <c r="J106" s="18" t="n">
        <v>0.1</v>
      </c>
      <c r="K106" s="19" t="n">
        <f aca="false">H106*I106</f>
        <v>298</v>
      </c>
      <c r="L106" s="19" t="n">
        <f aca="false">K106*J106</f>
        <v>29.8</v>
      </c>
      <c r="M106" s="19" t="n">
        <f aca="false">K106-L106</f>
        <v>268.2</v>
      </c>
      <c r="N106" s="19" t="n">
        <f aca="false">M106*$N$4/(1+$N$4)</f>
        <v>24.3818181818182</v>
      </c>
    </row>
    <row r="107" customFormat="false" ht="15" hidden="false" customHeight="false" outlineLevel="0" collapsed="false">
      <c r="A107" s="14" t="s">
        <v>288</v>
      </c>
      <c r="B107" s="15" t="n">
        <v>46207</v>
      </c>
      <c r="C107" s="14" t="s">
        <v>161</v>
      </c>
      <c r="D107" s="14" t="s">
        <v>168</v>
      </c>
      <c r="E107" s="14" t="s">
        <v>274</v>
      </c>
      <c r="F107" s="14" t="s">
        <v>174</v>
      </c>
      <c r="G107" s="14" t="s">
        <v>150</v>
      </c>
      <c r="H107" s="16" t="n">
        <v>129</v>
      </c>
      <c r="I107" s="17" t="n">
        <v>2</v>
      </c>
      <c r="J107" s="18" t="n">
        <v>0.1</v>
      </c>
      <c r="K107" s="19" t="n">
        <f aca="false">H107*I107</f>
        <v>258</v>
      </c>
      <c r="L107" s="19" t="n">
        <f aca="false">K107*J107</f>
        <v>25.8</v>
      </c>
      <c r="M107" s="19" t="n">
        <f aca="false">K107-L107</f>
        <v>232.2</v>
      </c>
      <c r="N107" s="19" t="n">
        <f aca="false">M107*$N$4/(1+$N$4)</f>
        <v>21.1090909090909</v>
      </c>
    </row>
    <row r="108" customFormat="false" ht="15" hidden="false" customHeight="false" outlineLevel="0" collapsed="false">
      <c r="A108" s="21" t="s">
        <v>289</v>
      </c>
      <c r="B108" s="2"/>
      <c r="C108" s="2"/>
      <c r="D108" s="2"/>
      <c r="E108" s="2"/>
      <c r="F108" s="2"/>
      <c r="G108" s="2"/>
      <c r="H108" s="2"/>
      <c r="I108" s="2"/>
      <c r="J108" s="2"/>
      <c r="K108" s="28" t="n">
        <f aca="false">SUM(K8:K107)</f>
        <v>19294.65</v>
      </c>
      <c r="L108" s="28" t="n">
        <f aca="false">SUM(L8:L107)</f>
        <v>1434.8125</v>
      </c>
      <c r="M108" s="28" t="n">
        <f aca="false">SUM(M8:M107)</f>
        <v>17859.8375</v>
      </c>
      <c r="N108" s="28" t="n">
        <f aca="false">SUM(N8:N107)</f>
        <v>1623.62159090909</v>
      </c>
    </row>
    <row r="110" customFormat="false" ht="15" hidden="false" customHeight="false" outlineLevel="0" collapsed="false">
      <c r="A110" s="4" t="s">
        <v>290</v>
      </c>
      <c r="B110" s="5"/>
      <c r="C110" s="5"/>
      <c r="D110" s="5"/>
      <c r="E110" s="5"/>
      <c r="F110" s="5"/>
      <c r="G110" s="5"/>
    </row>
    <row r="111" customFormat="false" ht="15" hidden="false" customHeight="false" outlineLevel="0" collapsed="false">
      <c r="A111" s="10" t="s">
        <v>291</v>
      </c>
    </row>
    <row r="112" customFormat="false" ht="15" hidden="false" customHeight="false" outlineLevel="0" collapsed="false">
      <c r="A112" s="14" t="s">
        <v>292</v>
      </c>
      <c r="E112" s="28" t="n">
        <f aca="false">K108</f>
        <v>19294.65</v>
      </c>
    </row>
    <row r="113" customFormat="false" ht="15" hidden="false" customHeight="false" outlineLevel="0" collapsed="false">
      <c r="A113" s="14" t="s">
        <v>293</v>
      </c>
      <c r="E113" s="28" t="n">
        <f aca="false">L108</f>
        <v>1434.8125</v>
      </c>
    </row>
    <row r="114" customFormat="false" ht="15" hidden="false" customHeight="false" outlineLevel="0" collapsed="false">
      <c r="A114" s="14" t="s">
        <v>294</v>
      </c>
      <c r="E114" s="28" t="n">
        <f aca="false">M108</f>
        <v>17859.8375</v>
      </c>
    </row>
    <row r="115" customFormat="false" ht="15" hidden="false" customHeight="false" outlineLevel="0" collapsed="false">
      <c r="A115" s="14" t="s">
        <v>295</v>
      </c>
      <c r="E115" s="28" t="n">
        <f aca="false">N108</f>
        <v>1623.62159090909</v>
      </c>
    </row>
    <row r="116" customFormat="false" ht="15" hidden="false" customHeight="false" outlineLevel="0" collapsed="false">
      <c r="A116" s="14" t="s">
        <v>296</v>
      </c>
      <c r="E116" s="28" t="n">
        <f aca="false">AVERAGE(M8:M107)</f>
        <v>178.598375</v>
      </c>
    </row>
    <row r="117" customFormat="false" ht="15" hidden="false" customHeight="false" outlineLevel="0" collapsed="false">
      <c r="A117" s="14" t="s">
        <v>297</v>
      </c>
      <c r="E117" s="28" t="n">
        <f aca="false">MAX(M8:M107)</f>
        <v>756.2</v>
      </c>
    </row>
    <row r="118" customFormat="false" ht="15" hidden="false" customHeight="false" outlineLevel="0" collapsed="false">
      <c r="A118" s="14" t="s">
        <v>298</v>
      </c>
      <c r="E118" s="28" t="n">
        <f aca="false">MIN(M8:M107)</f>
        <v>29.95</v>
      </c>
    </row>
    <row r="119" customFormat="false" ht="15" hidden="false" customHeight="false" outlineLevel="0" collapsed="false">
      <c r="A119" s="14" t="s">
        <v>299</v>
      </c>
      <c r="E119" s="29" t="n">
        <f aca="false">COUNTA(A8:A107)</f>
        <v>100</v>
      </c>
    </row>
    <row r="120" customFormat="false" ht="15" hidden="false" customHeight="false" outlineLevel="0" collapsed="false">
      <c r="A120" s="14" t="s">
        <v>300</v>
      </c>
      <c r="E120" s="29" t="n">
        <f aca="false">SUM(I8:I107)</f>
        <v>200</v>
      </c>
    </row>
    <row r="122" customFormat="false" ht="15" hidden="false" customHeight="false" outlineLevel="0" collapsed="false">
      <c r="A122" s="4" t="s">
        <v>301</v>
      </c>
      <c r="B122" s="5"/>
      <c r="C122" s="5"/>
      <c r="D122" s="5"/>
      <c r="E122" s="5"/>
      <c r="F122" s="5"/>
      <c r="G122" s="5"/>
    </row>
    <row r="123" customFormat="false" ht="15" hidden="false" customHeight="false" outlineLevel="0" collapsed="false">
      <c r="A123" s="24" t="s">
        <v>133</v>
      </c>
      <c r="E123" s="24" t="s">
        <v>302</v>
      </c>
      <c r="G123" s="24" t="s">
        <v>303</v>
      </c>
    </row>
    <row r="124" customFormat="false" ht="15" hidden="false" customHeight="false" outlineLevel="0" collapsed="false">
      <c r="A124" s="14" t="s">
        <v>158</v>
      </c>
      <c r="E124" s="28" t="n">
        <f aca="false">SUMIF($C$8:$C$107,A124,$M$8:$M$107)</f>
        <v>3612.2525</v>
      </c>
      <c r="G124" s="29" t="n">
        <f aca="false">COUNTIF($C$8:$C$107,A124)</f>
        <v>19</v>
      </c>
    </row>
    <row r="125" customFormat="false" ht="15" hidden="false" customHeight="false" outlineLevel="0" collapsed="false">
      <c r="A125" s="14" t="s">
        <v>161</v>
      </c>
      <c r="E125" s="28" t="n">
        <f aca="false">SUMIF($C$8:$C$107,A125,$M$8:$M$107)</f>
        <v>4302.535</v>
      </c>
      <c r="G125" s="29" t="n">
        <f aca="false">COUNTIF($C$8:$C$107,A125)</f>
        <v>25</v>
      </c>
    </row>
    <row r="126" customFormat="false" ht="15" hidden="false" customHeight="false" outlineLevel="0" collapsed="false">
      <c r="A126" s="14" t="s">
        <v>146</v>
      </c>
      <c r="E126" s="28" t="n">
        <f aca="false">SUMIF($C$8:$C$107,A126,$M$8:$M$107)</f>
        <v>6034.46</v>
      </c>
      <c r="G126" s="29" t="n">
        <f aca="false">COUNTIF($C$8:$C$107,A126)</f>
        <v>34</v>
      </c>
    </row>
    <row r="127" customFormat="false" ht="15" hidden="false" customHeight="false" outlineLevel="0" collapsed="false">
      <c r="A127" s="14" t="s">
        <v>152</v>
      </c>
      <c r="E127" s="28" t="n">
        <f aca="false">SUMIF($C$8:$C$107,A127,$M$8:$M$107)</f>
        <v>3910.59</v>
      </c>
      <c r="G127" s="29" t="n">
        <f aca="false">COUNTIF($C$8:$C$107,A127)</f>
        <v>22</v>
      </c>
    </row>
    <row r="128" customFormat="false" ht="15" hidden="false" customHeight="false" outlineLevel="0" collapsed="false">
      <c r="A128" s="10" t="s">
        <v>304</v>
      </c>
      <c r="E128" s="28" t="n">
        <f aca="false">SUM(E124:E127)</f>
        <v>17859.8375</v>
      </c>
      <c r="G128" s="29" t="n">
        <f aca="false">SUM(G124:G127)</f>
        <v>100</v>
      </c>
    </row>
    <row r="130" customFormat="false" ht="15" hidden="false" customHeight="false" outlineLevel="0" collapsed="false">
      <c r="A130" s="4" t="s">
        <v>305</v>
      </c>
      <c r="B130" s="5"/>
      <c r="C130" s="5"/>
      <c r="D130" s="5"/>
      <c r="E130" s="5"/>
      <c r="F130" s="5"/>
      <c r="G130" s="5"/>
    </row>
    <row r="131" customFormat="false" ht="15" hidden="false" customHeight="false" outlineLevel="0" collapsed="false">
      <c r="A131" s="24" t="s">
        <v>134</v>
      </c>
      <c r="E131" s="24" t="s">
        <v>302</v>
      </c>
    </row>
    <row r="132" customFormat="false" ht="15" hidden="false" customHeight="false" outlineLevel="0" collapsed="false">
      <c r="A132" s="14" t="s">
        <v>168</v>
      </c>
      <c r="E132" s="28" t="n">
        <f aca="false">SUMIF($D$8:$D$107,A132,$M$8:$M$107)</f>
        <v>5408.42</v>
      </c>
    </row>
    <row r="133" customFormat="false" ht="15" hidden="false" customHeight="false" outlineLevel="0" collapsed="false">
      <c r="A133" s="14" t="s">
        <v>182</v>
      </c>
      <c r="E133" s="28" t="n">
        <f aca="false">SUMIF($D$8:$D$107,A133,$M$8:$M$107)</f>
        <v>4636.225</v>
      </c>
    </row>
    <row r="134" customFormat="false" ht="15" hidden="false" customHeight="false" outlineLevel="0" collapsed="false">
      <c r="A134" s="14" t="s">
        <v>164</v>
      </c>
      <c r="E134" s="28" t="n">
        <f aca="false">SUMIF($D$8:$D$107,A134,$M$8:$M$107)</f>
        <v>5081.6725</v>
      </c>
    </row>
    <row r="135" customFormat="false" ht="15" hidden="false" customHeight="false" outlineLevel="0" collapsed="false">
      <c r="A135" s="14" t="s">
        <v>153</v>
      </c>
      <c r="E135" s="28" t="n">
        <f aca="false">SUMIF($D$8:$D$107,A135,$M$8:$M$107)</f>
        <v>1728.415</v>
      </c>
    </row>
    <row r="136" customFormat="false" ht="15" hidden="false" customHeight="false" outlineLevel="0" collapsed="false">
      <c r="A136" s="14" t="s">
        <v>147</v>
      </c>
      <c r="E136" s="28" t="n">
        <f aca="false">SUMIF($D$8:$D$107,A136,$M$8:$M$107)</f>
        <v>1005.105</v>
      </c>
    </row>
    <row r="137" customFormat="false" ht="15" hidden="false" customHeight="false" outlineLevel="0" collapsed="false">
      <c r="A137" s="10" t="s">
        <v>304</v>
      </c>
      <c r="E137" s="28" t="n">
        <f aca="false">SUM(E132:E136)</f>
        <v>17859.8375</v>
      </c>
    </row>
    <row r="139" customFormat="false" ht="15" hidden="false" customHeight="false" outlineLevel="0" collapsed="false">
      <c r="A139" s="4" t="s">
        <v>306</v>
      </c>
      <c r="B139" s="5"/>
      <c r="C139" s="5"/>
      <c r="D139" s="5"/>
      <c r="E139" s="5"/>
      <c r="F139" s="5"/>
      <c r="G139" s="5"/>
    </row>
    <row r="140" customFormat="false" ht="15" hidden="false" customHeight="false" outlineLevel="0" collapsed="false">
      <c r="A140" s="14" t="s">
        <v>307</v>
      </c>
      <c r="E140" s="28" t="n">
        <f aca="false">SUMIFS(M8:M107,D8:D107,"Footwear",C8:C107,"Box Hill")</f>
        <v>2419.6275</v>
      </c>
    </row>
    <row r="141" customFormat="false" ht="15" hidden="false" customHeight="false" outlineLevel="0" collapsed="false">
      <c r="A141" s="14" t="s">
        <v>308</v>
      </c>
      <c r="E141" s="29" t="n">
        <f aca="false">COUNTIF(M8:M107,"&gt;500")</f>
        <v>6</v>
      </c>
    </row>
    <row r="142" customFormat="false" ht="15" hidden="false" customHeight="false" outlineLevel="0" collapsed="false">
      <c r="A142" s="14" t="s">
        <v>309</v>
      </c>
      <c r="E142" s="28" t="n">
        <f aca="false">SUMIF(G8:G107,"Afterpay",M8:M107)</f>
        <v>2795.2525</v>
      </c>
    </row>
    <row r="143" customFormat="false" ht="15" hidden="false" customHeight="false" outlineLevel="0" collapsed="false">
      <c r="A143" s="14" t="s">
        <v>310</v>
      </c>
      <c r="E143" s="28" t="n">
        <f aca="false">SUMIF(F8:F107,"Priya Sharma",M8:M107)</f>
        <v>3838.6175</v>
      </c>
    </row>
    <row r="144" customFormat="false" ht="15" hidden="false" customHeight="false" outlineLevel="0" collapsed="false">
      <c r="A144" s="14" t="s">
        <v>311</v>
      </c>
      <c r="E144" s="28" t="n">
        <f aca="false">VLOOKUP("INV-1050",A8:N107,8,FALSE())</f>
        <v>45</v>
      </c>
    </row>
    <row r="145" customFormat="false" ht="15" hidden="false" customHeight="false" outlineLevel="0" collapsed="false">
      <c r="A145" s="14" t="s">
        <v>312</v>
      </c>
      <c r="E145" s="30" t="str">
        <f aca="false">VLOOKUP("INV-1075",A8:N107,5,FALSE())</f>
        <v>Tailored Trousers</v>
      </c>
    </row>
    <row r="146" customFormat="false" ht="15" hidden="false" customHeight="false" outlineLevel="0" collapsed="false">
      <c r="A146" s="14" t="s">
        <v>313</v>
      </c>
      <c r="E146" s="30" t="str">
        <f aca="false">INDEX(F8:F107,MATCH("INV-1090",A8:A107,0))</f>
        <v>Daniel O'Brien</v>
      </c>
    </row>
    <row r="148" customFormat="false" ht="15" hidden="false" customHeight="false" outlineLevel="0" collapsed="false">
      <c r="A148" s="9" t="s">
        <v>123</v>
      </c>
    </row>
    <row r="149" customFormat="false" ht="15" hidden="false" customHeight="false" outlineLevel="0" collapsed="false">
      <c r="A149" s="3" t="s">
        <v>124</v>
      </c>
    </row>
  </sheetData>
  <autoFilter ref="A7:N107"/>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2026-08-13T02:20:39Z</dcterms:created>
  <dc:creator>openpyxl</dc:creator>
  <dc:description/>
  <dc:language>en-US</dc:language>
  <cp:lastModifiedBy/>
  <dcterms:modified xsi:type="dcterms:W3CDTF">2026-08-13T02:20:44Z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